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jill.fredel\Documents\"/>
    </mc:Choice>
  </mc:AlternateContent>
  <bookViews>
    <workbookView xWindow="0" yWindow="0" windowWidth="24000" windowHeight="9525" tabRatio="887" firstSheet="1" activeTab="1"/>
  </bookViews>
  <sheets>
    <sheet name="Table of Contents" sheetId="1" r:id="rId1"/>
    <sheet name="1. THCE Trends" sheetId="9" r:id="rId2"/>
    <sheet name="2. THCE Components" sheetId="7" r:id="rId3"/>
    <sheet name="3. Public Coverage" sheetId="8" r:id="rId4"/>
    <sheet name="4.  Insurer Submitted Data" sheetId="4" r:id="rId5"/>
    <sheet name="5.  Provider Level Data (TME)" sheetId="11" r:id="rId6"/>
    <sheet name="6. NCPHI" sheetId="12" r:id="rId7"/>
  </sheets>
  <calcPr calcId="162913"/>
</workbook>
</file>

<file path=xl/calcChain.xml><?xml version="1.0" encoding="utf-8"?>
<calcChain xmlns="http://schemas.openxmlformats.org/spreadsheetml/2006/main">
  <c r="N15" i="4" l="1"/>
  <c r="N14" i="4"/>
  <c r="N13" i="4"/>
  <c r="N12" i="4"/>
  <c r="N7" i="4"/>
  <c r="N8" i="4"/>
  <c r="N9" i="4"/>
  <c r="N6" i="4"/>
  <c r="Q7" i="11"/>
  <c r="Q8" i="11"/>
  <c r="Q9" i="11"/>
  <c r="Q10" i="11"/>
  <c r="Q11" i="11"/>
  <c r="Q12" i="11"/>
  <c r="Q13" i="11"/>
  <c r="Q14" i="11"/>
  <c r="Q15" i="11"/>
  <c r="Q17" i="11"/>
  <c r="Q18" i="11"/>
  <c r="Q19" i="11"/>
  <c r="Q20" i="11"/>
  <c r="Q22" i="11"/>
  <c r="Q23" i="11"/>
  <c r="Q24" i="11"/>
  <c r="Q6" i="11"/>
  <c r="P7" i="11"/>
  <c r="P8" i="11"/>
  <c r="P9" i="11"/>
  <c r="P10" i="11"/>
  <c r="P11" i="11"/>
  <c r="P12" i="11"/>
  <c r="P13" i="11"/>
  <c r="P14" i="11"/>
  <c r="P15" i="11"/>
  <c r="P17" i="11"/>
  <c r="P18" i="11"/>
  <c r="P19" i="11"/>
  <c r="P20" i="11"/>
  <c r="P22" i="11"/>
  <c r="P23" i="11"/>
  <c r="P24" i="11"/>
  <c r="P6" i="11"/>
  <c r="L12" i="8"/>
  <c r="L11" i="8"/>
  <c r="K11" i="8"/>
  <c r="H11" i="8"/>
  <c r="E11" i="8"/>
  <c r="E22" i="7"/>
  <c r="K7" i="8" l="1"/>
  <c r="K6" i="12" l="1"/>
  <c r="J6" i="12"/>
  <c r="I6" i="12"/>
  <c r="H6" i="12"/>
  <c r="E6" i="12"/>
  <c r="O24" i="11"/>
  <c r="O6" i="11"/>
  <c r="N6" i="11"/>
  <c r="M6" i="11"/>
  <c r="L6" i="11"/>
  <c r="H6" i="11"/>
  <c r="G6" i="11"/>
  <c r="K20" i="4"/>
  <c r="L6" i="4"/>
  <c r="K6" i="4"/>
  <c r="I6" i="4"/>
  <c r="E8" i="4"/>
  <c r="E6" i="4"/>
  <c r="J7" i="8"/>
  <c r="I11" i="8"/>
  <c r="I7" i="8"/>
  <c r="E17" i="8"/>
  <c r="E12" i="8"/>
  <c r="E8" i="8"/>
  <c r="E7" i="8"/>
  <c r="F45" i="7"/>
  <c r="D45" i="7"/>
  <c r="C45" i="7"/>
  <c r="F43" i="7"/>
  <c r="E43" i="7"/>
  <c r="F41" i="7"/>
  <c r="E41" i="7"/>
  <c r="D41" i="7"/>
  <c r="E29" i="7"/>
  <c r="C41" i="7"/>
  <c r="F37" i="7"/>
  <c r="E37" i="7"/>
  <c r="D37" i="7"/>
  <c r="C37" i="7"/>
  <c r="F29" i="7"/>
  <c r="D29" i="7"/>
  <c r="C29" i="7"/>
  <c r="D22" i="7"/>
  <c r="F22" i="7"/>
  <c r="C22" i="7"/>
  <c r="D16" i="7"/>
  <c r="C16" i="7"/>
  <c r="D10" i="7"/>
  <c r="C10" i="7"/>
  <c r="M6" i="4" l="1"/>
  <c r="J24" i="12"/>
  <c r="I24" i="12"/>
  <c r="J23" i="12"/>
  <c r="I23" i="12"/>
  <c r="J22" i="12"/>
  <c r="I22" i="12"/>
  <c r="J21" i="12"/>
  <c r="I21" i="12"/>
  <c r="J18" i="12"/>
  <c r="I18" i="12"/>
  <c r="J17" i="12"/>
  <c r="I17" i="12"/>
  <c r="J14" i="12"/>
  <c r="I14" i="12"/>
  <c r="J13" i="12"/>
  <c r="I13" i="12"/>
  <c r="J12" i="12"/>
  <c r="I12" i="12"/>
  <c r="J7" i="12"/>
  <c r="J8" i="12"/>
  <c r="J9" i="12"/>
  <c r="I7" i="12"/>
  <c r="I8" i="12"/>
  <c r="I9" i="12"/>
  <c r="H24" i="12"/>
  <c r="H23" i="12"/>
  <c r="H22" i="12"/>
  <c r="E22" i="12"/>
  <c r="K22" i="12"/>
  <c r="H21" i="12"/>
  <c r="E21" i="12"/>
  <c r="K21" i="12"/>
  <c r="H18" i="12"/>
  <c r="H17" i="12"/>
  <c r="E24" i="12"/>
  <c r="E23" i="12"/>
  <c r="E18" i="12"/>
  <c r="E17" i="12"/>
  <c r="H14" i="12"/>
  <c r="H13" i="12"/>
  <c r="H12" i="12"/>
  <c r="E12" i="12"/>
  <c r="K12" i="12"/>
  <c r="H9" i="12"/>
  <c r="E9" i="12"/>
  <c r="K9" i="12"/>
  <c r="H8" i="12"/>
  <c r="H7" i="12"/>
  <c r="E14" i="12"/>
  <c r="E13" i="12"/>
  <c r="E7" i="12"/>
  <c r="E8" i="12"/>
  <c r="K7" i="12"/>
  <c r="K13" i="12"/>
  <c r="K17" i="12"/>
  <c r="K23" i="12"/>
  <c r="K8" i="12"/>
  <c r="K14" i="12"/>
  <c r="K18" i="12"/>
  <c r="K24" i="12"/>
  <c r="K23" i="4"/>
  <c r="K22" i="4"/>
  <c r="K21" i="4"/>
  <c r="F28" i="7"/>
  <c r="E28" i="7"/>
  <c r="O15" i="11"/>
  <c r="N15" i="11"/>
  <c r="L15" i="11"/>
  <c r="G15" i="11"/>
  <c r="O14" i="11"/>
  <c r="N14" i="11"/>
  <c r="L14" i="11"/>
  <c r="G14" i="11"/>
  <c r="O13" i="11"/>
  <c r="N13" i="11"/>
  <c r="L13" i="11"/>
  <c r="G13" i="11"/>
  <c r="O12" i="11"/>
  <c r="N12" i="11"/>
  <c r="L12" i="11"/>
  <c r="O11" i="11"/>
  <c r="N11" i="11"/>
  <c r="L11" i="11"/>
  <c r="G11" i="11"/>
  <c r="O10" i="11"/>
  <c r="N10" i="11"/>
  <c r="L10" i="11"/>
  <c r="G10" i="11"/>
  <c r="O9" i="11"/>
  <c r="N9" i="11"/>
  <c r="L9" i="11"/>
  <c r="G9" i="11"/>
  <c r="O8" i="11"/>
  <c r="N8" i="11"/>
  <c r="L8" i="11"/>
  <c r="H15" i="11"/>
  <c r="H14" i="11"/>
  <c r="H13" i="11"/>
  <c r="G12" i="11"/>
  <c r="H12" i="11"/>
  <c r="H11" i="11"/>
  <c r="H10" i="11"/>
  <c r="H9" i="11"/>
  <c r="G8" i="11"/>
  <c r="H8" i="11"/>
  <c r="M8" i="11"/>
  <c r="M10" i="11"/>
  <c r="M12" i="11"/>
  <c r="M14" i="11"/>
  <c r="M9" i="11"/>
  <c r="M11" i="11"/>
  <c r="M13" i="11"/>
  <c r="M15" i="11"/>
  <c r="N24" i="11"/>
  <c r="O23" i="11"/>
  <c r="N23" i="11"/>
  <c r="O22" i="11"/>
  <c r="N22" i="11"/>
  <c r="O20" i="11"/>
  <c r="N20" i="11"/>
  <c r="O19" i="11"/>
  <c r="N19" i="11"/>
  <c r="O18" i="11"/>
  <c r="N18" i="11"/>
  <c r="O17" i="11"/>
  <c r="N17" i="11"/>
  <c r="L17" i="11"/>
  <c r="M17" i="11"/>
  <c r="L24" i="11"/>
  <c r="L23" i="11"/>
  <c r="M23" i="11"/>
  <c r="L22" i="11"/>
  <c r="L20" i="11"/>
  <c r="L19" i="11"/>
  <c r="L18" i="11"/>
  <c r="M18" i="11"/>
  <c r="G24" i="11"/>
  <c r="H24" i="11"/>
  <c r="G19" i="11"/>
  <c r="H19" i="11"/>
  <c r="G18" i="11"/>
  <c r="H18" i="11"/>
  <c r="G23" i="11"/>
  <c r="H23" i="11"/>
  <c r="G22" i="11"/>
  <c r="H22" i="11"/>
  <c r="G20" i="11"/>
  <c r="H20" i="11"/>
  <c r="G17" i="11"/>
  <c r="H17" i="11"/>
  <c r="M20" i="11"/>
  <c r="M22" i="11"/>
  <c r="M19" i="11"/>
  <c r="M24" i="11"/>
  <c r="E9" i="7"/>
  <c r="F9" i="7"/>
  <c r="L15" i="4"/>
  <c r="K15" i="4"/>
  <c r="I15" i="4"/>
  <c r="M15" i="4" s="1"/>
  <c r="E15" i="4"/>
  <c r="L14" i="4"/>
  <c r="K14" i="4"/>
  <c r="I14" i="4"/>
  <c r="M14" i="4" s="1"/>
  <c r="E14" i="4"/>
  <c r="L13" i="4"/>
  <c r="K13" i="4"/>
  <c r="I13" i="4"/>
  <c r="E13" i="4"/>
  <c r="L12" i="4"/>
  <c r="K12" i="4"/>
  <c r="I12" i="4"/>
  <c r="M12" i="4" s="1"/>
  <c r="E12" i="4"/>
  <c r="E18" i="8"/>
  <c r="H18" i="8"/>
  <c r="I18" i="8"/>
  <c r="J18" i="8"/>
  <c r="O7" i="11"/>
  <c r="N7" i="11"/>
  <c r="L7" i="11"/>
  <c r="M7" i="11"/>
  <c r="K18" i="8"/>
  <c r="G7" i="11"/>
  <c r="B5" i="9"/>
  <c r="B6" i="9"/>
  <c r="C20" i="7"/>
  <c r="B7" i="9"/>
  <c r="B8" i="9"/>
  <c r="B9" i="9"/>
  <c r="E7" i="7"/>
  <c r="E8" i="7"/>
  <c r="E13" i="7"/>
  <c r="E14" i="7"/>
  <c r="E15" i="7"/>
  <c r="E19" i="7"/>
  <c r="E26" i="7"/>
  <c r="E27" i="7"/>
  <c r="E33" i="7"/>
  <c r="E34" i="7"/>
  <c r="E35" i="7"/>
  <c r="E36" i="7"/>
  <c r="H7" i="11"/>
  <c r="J12" i="8"/>
  <c r="I8" i="8"/>
  <c r="J8" i="8"/>
  <c r="H8" i="8"/>
  <c r="I25" i="8"/>
  <c r="H7" i="8"/>
  <c r="H12" i="8"/>
  <c r="F7" i="7"/>
  <c r="L7" i="4"/>
  <c r="L8" i="4"/>
  <c r="L9" i="4"/>
  <c r="E7" i="4"/>
  <c r="E9" i="4"/>
  <c r="K8" i="4"/>
  <c r="K9" i="4"/>
  <c r="K7" i="4"/>
  <c r="E19" i="8"/>
  <c r="D11" i="9"/>
  <c r="E22" i="8"/>
  <c r="E21" i="8"/>
  <c r="J22" i="8"/>
  <c r="J21" i="8"/>
  <c r="H22" i="8"/>
  <c r="I22" i="8"/>
  <c r="J11" i="8"/>
  <c r="J19" i="8"/>
  <c r="J17" i="8"/>
  <c r="I19" i="8"/>
  <c r="H19" i="8"/>
  <c r="I17" i="8"/>
  <c r="H17" i="8"/>
  <c r="I7" i="4"/>
  <c r="I9" i="4"/>
  <c r="M9" i="4" s="1"/>
  <c r="I8" i="4"/>
  <c r="M8" i="4" s="1"/>
  <c r="H21" i="8"/>
  <c r="I21" i="8"/>
  <c r="F15" i="7"/>
  <c r="F14" i="7"/>
  <c r="I12" i="8"/>
  <c r="F8" i="7"/>
  <c r="F19" i="7"/>
  <c r="D20" i="7"/>
  <c r="F35" i="7"/>
  <c r="F34" i="7"/>
  <c r="F36" i="7"/>
  <c r="F33" i="7"/>
  <c r="C9" i="9"/>
  <c r="F26" i="7"/>
  <c r="F13" i="7"/>
  <c r="C6" i="9"/>
  <c r="F27" i="7"/>
  <c r="M7" i="4"/>
  <c r="K22" i="8"/>
  <c r="K12" i="8"/>
  <c r="K19" i="8"/>
  <c r="K17" i="8"/>
  <c r="K21" i="8"/>
  <c r="K8" i="8"/>
  <c r="C8" i="9"/>
  <c r="D8" i="9"/>
  <c r="E10" i="7"/>
  <c r="C5" i="9"/>
  <c r="E20" i="7"/>
  <c r="C7" i="9"/>
  <c r="D7" i="9"/>
  <c r="E16" i="7"/>
  <c r="F16" i="7"/>
  <c r="F20" i="7"/>
  <c r="F10" i="7"/>
  <c r="M13" i="4" l="1"/>
  <c r="D9" i="9"/>
  <c r="D6" i="9"/>
  <c r="C10" i="9"/>
  <c r="F9" i="9"/>
  <c r="F10" i="9"/>
  <c r="F5" i="9"/>
  <c r="F8" i="9"/>
  <c r="D5" i="9"/>
  <c r="B10" i="9"/>
  <c r="E5" i="9" s="1"/>
  <c r="C12" i="9" l="1"/>
  <c r="F7" i="9"/>
  <c r="F6" i="9"/>
  <c r="B12" i="9"/>
  <c r="D12" i="9" s="1"/>
  <c r="E9" i="9"/>
  <c r="E8" i="9"/>
  <c r="D10" i="9"/>
  <c r="E10" i="9"/>
  <c r="E6" i="9"/>
  <c r="E7" i="9"/>
  <c r="E45" i="7"/>
</calcChain>
</file>

<file path=xl/comments1.xml><?xml version="1.0" encoding="utf-8"?>
<comments xmlns="http://schemas.openxmlformats.org/spreadsheetml/2006/main">
  <authors>
    <author>Megan Burns</author>
  </authors>
  <commentList>
    <comment ref="B25" authorId="0" shapeId="0">
      <text>
        <r>
          <rPr>
            <b/>
            <sz val="9"/>
            <color indexed="81"/>
            <rFont val="Tahoma"/>
            <charset val="1"/>
          </rPr>
          <t>Megan Burns:</t>
        </r>
        <r>
          <rPr>
            <sz val="9"/>
            <color indexed="81"/>
            <rFont val="Tahoma"/>
            <charset val="1"/>
          </rPr>
          <t xml:space="preserve">
DHCC will use data from Tab 4. Commercially Insured to populate data in section II.</t>
        </r>
      </text>
    </comment>
    <comment ref="B32" authorId="0" shapeId="0">
      <text>
        <r>
          <rPr>
            <b/>
            <sz val="9"/>
            <color indexed="81"/>
            <rFont val="Tahoma"/>
            <charset val="1"/>
          </rPr>
          <t>Megan Burns:</t>
        </r>
        <r>
          <rPr>
            <sz val="9"/>
            <color indexed="81"/>
            <rFont val="Tahoma"/>
            <charset val="1"/>
          </rPr>
          <t xml:space="preserve">
DHCC will use data from Tab 6.  NCPHI to populate data in section III.</t>
        </r>
      </text>
    </comment>
  </commentList>
</comments>
</file>

<file path=xl/comments2.xml><?xml version="1.0" encoding="utf-8"?>
<comments xmlns="http://schemas.openxmlformats.org/spreadsheetml/2006/main">
  <authors>
    <author>Megan Burns</author>
  </authors>
  <commentList>
    <comment ref="B6" authorId="0" shapeId="0">
      <text>
        <r>
          <rPr>
            <b/>
            <sz val="9"/>
            <color indexed="81"/>
            <rFont val="Tahoma"/>
            <charset val="1"/>
          </rPr>
          <t>Megan Burns:</t>
        </r>
        <r>
          <rPr>
            <sz val="9"/>
            <color indexed="81"/>
            <rFont val="Tahoma"/>
            <charset val="1"/>
          </rPr>
          <t xml:space="preserve">
To arrive at these figures, DHCC must add the corresponding figures from Tab 5. "Provider-level data" for (1) Large Providers that meet the minimum reporting threshold, (2) Groups below with attributed members and (3) members unattributed to a PCP.</t>
        </r>
      </text>
    </comment>
    <comment ref="B10" authorId="0" shapeId="0">
      <text>
        <r>
          <rPr>
            <b/>
            <sz val="9"/>
            <color indexed="81"/>
            <rFont val="Tahoma"/>
            <charset val="1"/>
          </rPr>
          <t>Megan Burns:</t>
        </r>
        <r>
          <rPr>
            <sz val="9"/>
            <color indexed="81"/>
            <rFont val="Tahoma"/>
            <charset val="1"/>
          </rPr>
          <t xml:space="preserve">
DMMA will supply these figures to DHCC.  DMMA reporting requirements are included in the manual.</t>
        </r>
      </text>
    </comment>
    <comment ref="B16" authorId="0" shapeId="0">
      <text>
        <r>
          <rPr>
            <b/>
            <sz val="9"/>
            <color indexed="81"/>
            <rFont val="Tahoma"/>
            <charset val="1"/>
          </rPr>
          <t>Megan Burns:</t>
        </r>
        <r>
          <rPr>
            <sz val="9"/>
            <color indexed="81"/>
            <rFont val="Tahoma"/>
            <charset val="1"/>
          </rPr>
          <t xml:space="preserve">
To arrive at these figures, DHCC must add the corresponding figures from Tab 5. "Provider-level data" for (1) Large Providers that meet the minimum reporting threshold, (2) Groups below with attributed members and (3) members unattributed to a PCP.</t>
        </r>
      </text>
    </comment>
    <comment ref="B21" authorId="0" shapeId="0">
      <text>
        <r>
          <rPr>
            <b/>
            <sz val="9"/>
            <color indexed="81"/>
            <rFont val="Tahoma"/>
            <charset val="1"/>
          </rPr>
          <t>Megan Burns:</t>
        </r>
        <r>
          <rPr>
            <sz val="9"/>
            <color indexed="81"/>
            <rFont val="Tahoma"/>
            <charset val="1"/>
          </rPr>
          <t xml:space="preserve">
Medicare Parts A, B &amp; D will be submitted by Medicare upon request.  See manual for instructions on how to request data from Medicare.</t>
        </r>
      </text>
    </comment>
    <comment ref="B22" authorId="0" shapeId="0">
      <text>
        <r>
          <rPr>
            <b/>
            <sz val="9"/>
            <color indexed="81"/>
            <rFont val="Tahoma"/>
            <charset val="1"/>
          </rPr>
          <t>Megan Burns:</t>
        </r>
        <r>
          <rPr>
            <sz val="9"/>
            <color indexed="81"/>
            <rFont val="Tahoma"/>
            <charset val="1"/>
          </rPr>
          <t xml:space="preserve">
Medicare Parts A, B &amp; D will be submitted by Medicare upon request.  See manual for instructions on how to request data from Medicare.</t>
        </r>
      </text>
    </comment>
    <comment ref="B25" authorId="0" shapeId="0">
      <text>
        <r>
          <rPr>
            <b/>
            <sz val="9"/>
            <color indexed="81"/>
            <rFont val="Tahoma"/>
            <charset val="1"/>
          </rPr>
          <t>Megan Burns:</t>
        </r>
        <r>
          <rPr>
            <sz val="9"/>
            <color indexed="81"/>
            <rFont val="Tahoma"/>
            <charset val="1"/>
          </rPr>
          <t xml:space="preserve">
This figure is obtained from VHA.  See manual for instructions on how to obtain data - and make note that VA data are reported on a fiscal year basis, not calendar year basis.</t>
        </r>
      </text>
    </comment>
  </commentList>
</comments>
</file>

<file path=xl/comments3.xml><?xml version="1.0" encoding="utf-8"?>
<comments xmlns="http://schemas.openxmlformats.org/spreadsheetml/2006/main">
  <authors>
    <author>Megan Burns</author>
  </authors>
  <commentList>
    <comment ref="C4" authorId="0" shapeId="0">
      <text>
        <r>
          <rPr>
            <b/>
            <sz val="9"/>
            <color indexed="81"/>
            <rFont val="Tahoma"/>
            <charset val="1"/>
          </rPr>
          <t>Megan Burns:</t>
        </r>
        <r>
          <rPr>
            <sz val="9"/>
            <color indexed="81"/>
            <rFont val="Tahoma"/>
            <charset val="1"/>
          </rPr>
          <t xml:space="preserve">
To arrive at these figures, DHCC must add the corresponding figures from Tab 5. "Provider-level data" for (1) Large Providers that meet the minimum reporting threshold, (2) Groups below with attributed members and (3) members unattributed to a PCP.</t>
        </r>
      </text>
    </comment>
    <comment ref="F4" authorId="0" shapeId="0">
      <text>
        <r>
          <rPr>
            <b/>
            <sz val="9"/>
            <color indexed="81"/>
            <rFont val="Tahoma"/>
            <family val="2"/>
          </rPr>
          <t>Megan Burns:</t>
        </r>
        <r>
          <rPr>
            <sz val="9"/>
            <color indexed="81"/>
            <rFont val="Tahoma"/>
            <family val="2"/>
          </rPr>
          <t xml:space="preserve">
To arrive at these figures, DHCC must add the corresponding figures from Tab 5 "Provider-level data" for (1) Large Providers that meet the minimum reporting threshold, (2) Groups below with attributed members and (3) members unattributed to a PCP.  Remember - adjusted spending cannot be compared across insurers because of differences in risk adjustment models.
</t>
        </r>
      </text>
    </comment>
    <comment ref="J4" authorId="0" shapeId="0">
      <text>
        <r>
          <rPr>
            <b/>
            <sz val="9"/>
            <color indexed="81"/>
            <rFont val="Tahoma"/>
            <family val="2"/>
          </rPr>
          <t>Megan Burns:</t>
        </r>
        <r>
          <rPr>
            <sz val="9"/>
            <color indexed="81"/>
            <rFont val="Tahoma"/>
            <family val="2"/>
          </rPr>
          <t xml:space="preserve">
To arrive at these figures, DHCC must add the corresponding figures from Tab 5 "Provider-level data" for (1) Large Providers that meet the minimum reporting threshold, (2) Groups below with attributed members and (3) members unattributed to a PCP.  Remember - adjusted spending cannot be compared across insurers because of differences in risk adjustment models.
</t>
        </r>
      </text>
    </comment>
  </commentList>
</comments>
</file>

<file path=xl/comments4.xml><?xml version="1.0" encoding="utf-8"?>
<comments xmlns="http://schemas.openxmlformats.org/spreadsheetml/2006/main">
  <authors>
    <author>Megan Burns</author>
  </authors>
  <commentList>
    <comment ref="A5" authorId="0" shapeId="0">
      <text>
        <r>
          <rPr>
            <b/>
            <sz val="9"/>
            <color indexed="81"/>
            <rFont val="Tahoma"/>
            <charset val="1"/>
          </rPr>
          <t>Megan Burns:</t>
        </r>
        <r>
          <rPr>
            <sz val="9"/>
            <color indexed="81"/>
            <rFont val="Tahoma"/>
            <charset val="1"/>
          </rPr>
          <t xml:space="preserve">
This will include all physician groups that meet the minimum thresholds defined in the implementation manual, plus aggregate data on groups below the minimum threshold with attributed members and members unattributed to a PCP.
</t>
        </r>
      </text>
    </comment>
  </commentList>
</comments>
</file>

<file path=xl/sharedStrings.xml><?xml version="1.0" encoding="utf-8"?>
<sst xmlns="http://schemas.openxmlformats.org/spreadsheetml/2006/main" count="302" uniqueCount="136">
  <si>
    <t>Delaware Total Health Care Expenditures (THCE) 2018-2019</t>
  </si>
  <si>
    <t>1. THCE Trends</t>
  </si>
  <si>
    <t>2. Overview of THCE Components</t>
  </si>
  <si>
    <t>3. THCE Components: Public Coverage</t>
  </si>
  <si>
    <t>4. THCE Components: Insurer Reported Data</t>
  </si>
  <si>
    <t>5. Provider-Level Data (TME)</t>
  </si>
  <si>
    <t>6. Net Cost of Private Health Insurance</t>
  </si>
  <si>
    <t>Notes:</t>
  </si>
  <si>
    <t>(1) Definitions of terms in this workbook can be found in the Implementation Manual.</t>
  </si>
  <si>
    <t>(2) This workbook was derived from material published by the Massachusetts Center for Health Information and Analysis, but adapted for Delaware's methodology.</t>
  </si>
  <si>
    <t>Total Health Care Expenditures, 2018-2019</t>
  </si>
  <si>
    <t>Category</t>
  </si>
  <si>
    <t>Expenditures</t>
  </si>
  <si>
    <t>Annual Growth</t>
  </si>
  <si>
    <t>Share of THCE</t>
  </si>
  <si>
    <t>CY 2018</t>
  </si>
  <si>
    <t>CY 2019</t>
  </si>
  <si>
    <t>2018-2019</t>
  </si>
  <si>
    <t>Delaware Medicaid</t>
  </si>
  <si>
    <t>Medicare</t>
  </si>
  <si>
    <t>Other Public (VA)</t>
  </si>
  <si>
    <t>Insurer-Reported TME</t>
  </si>
  <si>
    <t>Net Cost of Private Health Insurance</t>
  </si>
  <si>
    <t>Total Health Care Expenditures</t>
  </si>
  <si>
    <t>Delaware Population</t>
  </si>
  <si>
    <t>Total Health Care Expenditures Per Capita</t>
  </si>
  <si>
    <t>Delaware Total Health Care Expenditures, 2018-2019</t>
  </si>
  <si>
    <t>$ Change 2018 - 2019</t>
  </si>
  <si>
    <t>% Change 2018 - 2019</t>
  </si>
  <si>
    <t>Data Source</t>
  </si>
  <si>
    <t xml:space="preserve"> Total Spending</t>
  </si>
  <si>
    <t>Total Spending</t>
  </si>
  <si>
    <t>I. Public Coverage</t>
  </si>
  <si>
    <t>Medicaid FFS</t>
  </si>
  <si>
    <t>Division of Medicaid and Medical Assistance</t>
  </si>
  <si>
    <t>Medicaid MCOs</t>
  </si>
  <si>
    <t>TME data reported by payers</t>
  </si>
  <si>
    <t>Medicaid pharmacy rebate</t>
  </si>
  <si>
    <t>sub-total</t>
  </si>
  <si>
    <t>Medicare Advantage</t>
  </si>
  <si>
    <t>Medicare Parts A and B (fee-for-service beneficiaries)</t>
  </si>
  <si>
    <t>Centers for Medicare &amp; Medicaid Services</t>
  </si>
  <si>
    <t>Medicare Part D (fee-for-service beneficiaries only)</t>
  </si>
  <si>
    <t>Other Public</t>
  </si>
  <si>
    <t>Veteran Affairs (beneficiaries)</t>
  </si>
  <si>
    <t>Veterans Health Administration</t>
  </si>
  <si>
    <t>Total Spending from Public Coverage</t>
  </si>
  <si>
    <t>II. Commercially Insured</t>
  </si>
  <si>
    <t>Commercial full-claim population</t>
  </si>
  <si>
    <t>Commercial partial-claim population with adjustments</t>
  </si>
  <si>
    <t>Commercial pharmacy rebate</t>
  </si>
  <si>
    <t>Total Commercial Spending</t>
  </si>
  <si>
    <t>III. Net Cost of Private Health Insurance</t>
  </si>
  <si>
    <t xml:space="preserve">Commercial Fully Insured </t>
  </si>
  <si>
    <t>Federal Medical Loss Ratio Reports</t>
  </si>
  <si>
    <t>Supplemental Health Care Exhibit</t>
  </si>
  <si>
    <t>Medicaid MCO</t>
  </si>
  <si>
    <t>DMMA Financial Reporting Templates</t>
  </si>
  <si>
    <t>Self-insured</t>
  </si>
  <si>
    <t>Total Net Cost of Private Health Insurance</t>
  </si>
  <si>
    <t>Census Bureau</t>
  </si>
  <si>
    <t>THCE Component: Public Coverage 2018-2019</t>
  </si>
  <si>
    <t>% Change 2018-2019</t>
  </si>
  <si>
    <t>Data Source/Insurer/Program</t>
  </si>
  <si>
    <t>Reported  Spending</t>
  </si>
  <si>
    <t>Member Months/ Beneficiaries (Medicare Parts A, B, and D)</t>
  </si>
  <si>
    <t>Unadjusted Spending PMPM/ Per Beneficiary Per Year (Medicare)</t>
  </si>
  <si>
    <t>Member Months/ Beneficiaries (Medicare Parts A, B, and D and VA)</t>
  </si>
  <si>
    <r>
      <t>Health Status Adjusted Spending PMPM</t>
    </r>
    <r>
      <rPr>
        <b/>
        <vertAlign val="superscript"/>
        <sz val="10"/>
        <color theme="0"/>
        <rFont val="Calibri"/>
        <family val="2"/>
        <scheme val="minor"/>
      </rPr>
      <t>1</t>
    </r>
  </si>
  <si>
    <t>Medicaid</t>
  </si>
  <si>
    <t>Reported by insurers</t>
  </si>
  <si>
    <t>AmeriHealth Caritas</t>
  </si>
  <si>
    <t>Highmark Blue Cross Blue Shield Delaware</t>
  </si>
  <si>
    <t>Reported by the Delaware Division of Medicaid and Medical Assistance</t>
  </si>
  <si>
    <t>Total FFS</t>
  </si>
  <si>
    <t>--</t>
  </si>
  <si>
    <t>Individual Medicaid line items could be reported here</t>
  </si>
  <si>
    <t>Aetna</t>
  </si>
  <si>
    <t>Cigna</t>
  </si>
  <si>
    <t>UnitedHealthcare</t>
  </si>
  <si>
    <r>
      <t>Medicare Parts A and B</t>
    </r>
    <r>
      <rPr>
        <vertAlign val="superscript"/>
        <sz val="10"/>
        <color theme="1"/>
        <rFont val="Calibri"/>
        <family val="2"/>
        <scheme val="minor"/>
      </rPr>
      <t>2</t>
    </r>
  </si>
  <si>
    <t>Reported by CMS (fee-for-service beneficiaries only)</t>
  </si>
  <si>
    <r>
      <t>Medicare Part D</t>
    </r>
    <r>
      <rPr>
        <vertAlign val="superscript"/>
        <sz val="10"/>
        <color theme="1"/>
        <rFont val="Calibri"/>
        <family val="2"/>
        <scheme val="minor"/>
      </rPr>
      <t>2</t>
    </r>
  </si>
  <si>
    <t>Other</t>
  </si>
  <si>
    <r>
      <t>Veteran Affairs</t>
    </r>
    <r>
      <rPr>
        <vertAlign val="superscript"/>
        <sz val="10"/>
        <color theme="1"/>
        <rFont val="Calibri"/>
        <family val="2"/>
        <scheme val="minor"/>
      </rPr>
      <t>3</t>
    </r>
  </si>
  <si>
    <t>Data obtained from Veterans Health Administration</t>
  </si>
  <si>
    <t xml:space="preserve">(1) % change for health status adjusted PMPM is reported, but the PMPMs themselves are not. Because each payer uses different health status adjustment tools, adjusted PMPM figures are not comparable between payers, and are omitted here for clarity.   </t>
  </si>
  <si>
    <t>(2) Data for Medicare Parts A, B, and D are reported on a per beneficiary basis.</t>
  </si>
  <si>
    <t>(3) Data for VA are reported on a per-patient basis. As a result, veterans that did not receive care in a given year or had care paid for by another insurer are not counted as patients and, therefore, a PMPM is not calculated.</t>
  </si>
  <si>
    <t>(4) '---' indicates that data are unavailable, or not published.</t>
  </si>
  <si>
    <t>THCE Component: Commercially Insured 2018-2019</t>
  </si>
  <si>
    <t>Data Source/Payer</t>
  </si>
  <si>
    <t>Member Months</t>
  </si>
  <si>
    <t>Unadjusted Spending PMPM</t>
  </si>
  <si>
    <t>Commercial Full-Claim</t>
  </si>
  <si>
    <t>Commercial Partial-Claim Adjusted</t>
  </si>
  <si>
    <r>
      <t>Reported by insurers</t>
    </r>
    <r>
      <rPr>
        <vertAlign val="superscript"/>
        <sz val="10"/>
        <color theme="1"/>
        <rFont val="Calibri"/>
        <family val="2"/>
        <scheme val="minor"/>
      </rPr>
      <t>3</t>
    </r>
  </si>
  <si>
    <r>
      <t>(with estimates)</t>
    </r>
    <r>
      <rPr>
        <vertAlign val="superscript"/>
        <sz val="10"/>
        <color theme="1"/>
        <rFont val="Calibri"/>
        <family val="2"/>
        <scheme val="minor"/>
      </rPr>
      <t>2</t>
    </r>
  </si>
  <si>
    <t>Reported Rebate</t>
  </si>
  <si>
    <t>Pharmacy Rebate</t>
  </si>
  <si>
    <t>Reported by commercial payers</t>
  </si>
  <si>
    <t>(2) Payers are required to estimate the approximate  spending that is not reported for partial claims (e.g., carved-out pharmacy spending). See Implementation Manual for details.</t>
  </si>
  <si>
    <t>(3) Commercial partial-claim TME is not comparable across payers due to differences in carved-out benefits such as prescription drugs and behavioral health.</t>
  </si>
  <si>
    <t>(4) '--' indicates that data are unavailable</t>
  </si>
  <si>
    <t>Provider-Level Data (TME) </t>
  </si>
  <si>
    <t>Calculated Figures</t>
  </si>
  <si>
    <t xml:space="preserve">Provider Level </t>
  </si>
  <si>
    <t>Phsycian Group</t>
  </si>
  <si>
    <t>Insurer</t>
  </si>
  <si>
    <t xml:space="preserve">Insurance Category </t>
  </si>
  <si>
    <t>Reported Spending</t>
  </si>
  <si>
    <t xml:space="preserve">Member Months </t>
  </si>
  <si>
    <t>Health Status Adjustment Score</t>
  </si>
  <si>
    <t>Unadjusted TME (PMPM)</t>
  </si>
  <si>
    <t>Health Status Adjusted TME (PMPM)</t>
  </si>
  <si>
    <r>
      <t>Health Status Adjusted Spending PMPM</t>
    </r>
    <r>
      <rPr>
        <b/>
        <vertAlign val="superscript"/>
        <sz val="11"/>
        <color theme="0"/>
        <rFont val="Calibri"/>
        <family val="2"/>
        <scheme val="minor"/>
      </rPr>
      <t>1</t>
    </r>
  </si>
  <si>
    <t>Physician Group in Top 10</t>
  </si>
  <si>
    <t>3. Commercial Full Claim</t>
  </si>
  <si>
    <t>1.  Medicare Advantage</t>
  </si>
  <si>
    <t>4.  Commercial Partial Claim</t>
  </si>
  <si>
    <t>2.  Medicaid MCO</t>
  </si>
  <si>
    <t>etc…</t>
  </si>
  <si>
    <t>Groups Smaller Than Top Ten</t>
  </si>
  <si>
    <t>Commercial</t>
  </si>
  <si>
    <t>Highmark</t>
  </si>
  <si>
    <t>Medicaid Managed Care</t>
  </si>
  <si>
    <t>Members Unattributed to a PCP</t>
  </si>
  <si>
    <t xml:space="preserve">Note: Health Status Adjusted figures are comparable within a given insurer's network, but not between insurers. </t>
  </si>
  <si>
    <t>NCPHI</t>
  </si>
  <si>
    <t>NCPHI PMPM</t>
  </si>
  <si>
    <t>Commercial fully insured market</t>
  </si>
  <si>
    <t>Reported by insurers (via MLR reports)</t>
  </si>
  <si>
    <t>Self-insured market</t>
  </si>
  <si>
    <t>Health Status Adjusted TME PMPM</t>
  </si>
  <si>
    <t>Unadjusted TME PMPM</t>
  </si>
  <si>
    <r>
      <t>Net Cost of Private Health Insurance 2018</t>
    </r>
    <r>
      <rPr>
        <b/>
        <sz val="12"/>
        <color theme="1"/>
        <rFont val="Calibri"/>
        <family val="2"/>
      </rPr>
      <t>–</t>
    </r>
    <r>
      <rPr>
        <b/>
        <sz val="12"/>
        <color theme="1"/>
        <rFont val="Calibri"/>
        <family val="2"/>
        <scheme val="minor"/>
      </rPr>
      <t>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</si>
</sst>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quot;$&quot;#,##0"/>
    <numFmt numFmtId="168" formatCode="_([$$-409]* #,##0.00_);_([$$-409]* \(#,##0.00\);_([$$-409]* &quot;-&quot;??_);_(@_)"/>
    <numFmt numFmtId="169" formatCode="[$$-409]#,##0_);\([$$-409]#,##0\)"/>
    <numFmt numFmtId="170" formatCode="_([$€-2]* #,##0.00_);_([$€-2]* \(#,##0.00\);_([$€-2]* &quot;-&quot;??_)"/>
    <numFmt numFmtId="171" formatCode="_(&quot;$&quot;* #,##0.000_);_(&quot;$&quot;* \(#,##0.000\);_(&quot;$&quot;* &quot;-&quot;??_);_(@_)"/>
  </numFmts>
  <fonts count="5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u/>
      <sz val="10"/>
      <color theme="1"/>
      <name val="Calibri"/>
      <family val="2"/>
      <scheme val="minor"/>
    </font>
    <font>
      <b/>
      <i/>
      <u/>
      <sz val="10"/>
      <color theme="1"/>
      <name val="Calibri"/>
      <family val="2"/>
      <scheme val="minor"/>
    </font>
    <font>
      <i/>
      <u/>
      <sz val="10"/>
      <color theme="1"/>
      <name val="Calibri"/>
      <family val="2"/>
      <scheme val="minor"/>
    </font>
    <font>
      <sz val="10"/>
      <color theme="0" tint="-0.499984740745262"/>
      <name val="Calibri"/>
      <family val="2"/>
      <scheme val="minor"/>
    </font>
    <font>
      <sz val="10"/>
      <name val="Arial"/>
      <family val="2"/>
    </font>
    <font>
      <sz val="10"/>
      <color theme="1"/>
      <name val="Arial"/>
      <family val="2"/>
    </font>
    <font>
      <vertAlign val="superscript"/>
      <sz val="10"/>
      <color theme="1"/>
      <name val="Calibri"/>
      <family val="2"/>
      <scheme val="minor"/>
    </font>
    <font>
      <b/>
      <vertAlign val="superscript"/>
      <sz val="10"/>
      <color theme="0"/>
      <name val="Calibri"/>
      <family val="2"/>
      <scheme val="minor"/>
    </font>
    <font>
      <b/>
      <sz val="18"/>
      <name val="Calibri"/>
      <family val="2"/>
      <scheme val="minor"/>
    </font>
    <font>
      <b/>
      <sz val="14"/>
      <color theme="3"/>
      <name val="Calibri"/>
      <family val="2"/>
      <scheme val="minor"/>
    </font>
    <font>
      <b/>
      <u/>
      <sz val="10"/>
      <name val="Calibri"/>
      <family val="2"/>
      <scheme val="minor"/>
    </font>
    <font>
      <sz val="14"/>
      <color theme="1"/>
      <name val="Calibri"/>
      <family val="2"/>
      <scheme val="minor"/>
    </font>
    <font>
      <b/>
      <i/>
      <u/>
      <sz val="11"/>
      <color theme="1"/>
      <name val="Calibri"/>
      <family val="2"/>
      <scheme val="minor"/>
    </font>
    <font>
      <b/>
      <u/>
      <sz val="11"/>
      <color theme="1"/>
      <name val="Calibri"/>
      <family val="2"/>
      <scheme val="minor"/>
    </font>
    <font>
      <b/>
      <i/>
      <u/>
      <sz val="11"/>
      <name val="Calibri"/>
      <family val="2"/>
      <scheme val="minor"/>
    </font>
    <font>
      <i/>
      <u/>
      <sz val="11"/>
      <name val="Calibri"/>
      <family val="2"/>
      <scheme val="minor"/>
    </font>
    <font>
      <b/>
      <sz val="11"/>
      <color theme="0"/>
      <name val="Calibri"/>
      <family val="2"/>
      <scheme val="minor"/>
    </font>
    <font>
      <b/>
      <sz val="11"/>
      <name val="Calibri"/>
      <family val="2"/>
      <scheme val="minor"/>
    </font>
    <font>
      <sz val="11"/>
      <name val="Calibri"/>
      <family val="2"/>
      <scheme val="minor"/>
    </font>
    <font>
      <sz val="10"/>
      <name val="Calibri"/>
      <family val="2"/>
      <scheme val="minor"/>
    </font>
    <font>
      <sz val="10"/>
      <color theme="1"/>
      <name val="Calibri"/>
      <family val="2"/>
    </font>
    <font>
      <sz val="9"/>
      <color indexed="8"/>
      <name val="Calibri"/>
      <family val="2"/>
    </font>
    <font>
      <sz val="10"/>
      <name val="MS Sans Serif"/>
      <family val="2"/>
    </font>
    <font>
      <sz val="11"/>
      <color indexed="8"/>
      <name val="Calibri"/>
      <family val="2"/>
    </font>
    <font>
      <i/>
      <sz val="11"/>
      <color theme="1"/>
      <name val="Calibri"/>
      <family val="2"/>
      <scheme val="minor"/>
    </font>
    <font>
      <sz val="10"/>
      <color rgb="FFFF0000"/>
      <name val="Calibri"/>
      <family val="2"/>
      <scheme val="minor"/>
    </font>
    <font>
      <b/>
      <vertAlign val="superscript"/>
      <sz val="11"/>
      <color theme="0"/>
      <name val="Calibri"/>
      <family val="2"/>
      <scheme val="minor"/>
    </font>
    <font>
      <sz val="11"/>
      <color rgb="FF0070C0"/>
      <name val="Calibri"/>
      <family val="2"/>
      <scheme val="minor"/>
    </font>
    <font>
      <sz val="10"/>
      <color rgb="FF0070C0"/>
      <name val="Calibri"/>
      <family val="2"/>
      <scheme val="minor"/>
    </font>
    <font>
      <b/>
      <i/>
      <u/>
      <sz val="10"/>
      <color rgb="FF0070C0"/>
      <name val="Calibri"/>
      <family val="2"/>
      <scheme val="minor"/>
    </font>
    <font>
      <b/>
      <i/>
      <u/>
      <sz val="11"/>
      <color rgb="FF0070C0"/>
      <name val="Calibri"/>
      <family val="2"/>
      <scheme val="minor"/>
    </font>
    <font>
      <b/>
      <u val="double"/>
      <sz val="12"/>
      <color rgb="FF0070C0"/>
      <name val="Calibri"/>
      <family val="2"/>
      <scheme val="minor"/>
    </font>
    <font>
      <b/>
      <sz val="11"/>
      <color rgb="FF0070C0"/>
      <name val="Calibri"/>
      <family val="2"/>
      <scheme val="minor"/>
    </font>
    <font>
      <b/>
      <sz val="14"/>
      <color rgb="FF0070C0"/>
      <name val="Calibri"/>
      <family val="2"/>
      <scheme val="minor"/>
    </font>
    <font>
      <b/>
      <sz val="12"/>
      <color rgb="FF0070C0"/>
      <name val="Calibri"/>
      <family val="2"/>
      <scheme val="minor"/>
    </font>
    <font>
      <sz val="9"/>
      <color indexed="81"/>
      <name val="Tahoma"/>
      <charset val="1"/>
    </font>
    <font>
      <b/>
      <sz val="9"/>
      <color indexed="81"/>
      <name val="Tahoma"/>
      <charset val="1"/>
    </font>
    <font>
      <sz val="10"/>
      <color theme="0"/>
      <name val="Calibri"/>
      <family val="2"/>
      <scheme val="minor"/>
    </font>
    <font>
      <sz val="9"/>
      <color indexed="81"/>
      <name val="Tahoma"/>
      <family val="2"/>
    </font>
    <font>
      <b/>
      <sz val="9"/>
      <color indexed="81"/>
      <name val="Tahoma"/>
      <family val="2"/>
    </font>
    <font>
      <sz val="10"/>
      <color rgb="FF000000"/>
      <name val="Calibri"/>
      <family val="2"/>
      <scheme val="minor"/>
    </font>
    <font>
      <b/>
      <sz val="12"/>
      <color theme="1"/>
      <name val="Calibri"/>
      <family val="2"/>
    </font>
  </fonts>
  <fills count="11">
    <fill>
      <patternFill patternType="none"/>
    </fill>
    <fill>
      <patternFill patternType="gray125"/>
    </fill>
    <fill>
      <patternFill patternType="solid">
        <fgColor theme="4"/>
      </patternFill>
    </fill>
    <fill>
      <patternFill patternType="solid">
        <fgColor theme="5"/>
      </patternFill>
    </fill>
    <fill>
      <patternFill patternType="solid">
        <fgColor theme="4"/>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00206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indexed="64"/>
      </right>
      <top/>
      <bottom style="thin">
        <color auto="1"/>
      </bottom>
      <diagonal/>
    </border>
  </borders>
  <cellStyleXfs count="72">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4" fillId="0" borderId="0"/>
    <xf numFmtId="43" fontId="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0" fontId="4" fillId="0" borderId="0"/>
    <xf numFmtId="43" fontId="13" fillId="0" borderId="0" applyFont="0" applyFill="0" applyBorder="0" applyAlignment="0" applyProtection="0"/>
    <xf numFmtId="44" fontId="13"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8" fontId="4" fillId="0" borderId="0"/>
    <xf numFmtId="0" fontId="4" fillId="0" borderId="0"/>
    <xf numFmtId="0" fontId="4" fillId="0" borderId="0"/>
    <xf numFmtId="0" fontId="13" fillId="0" borderId="0"/>
    <xf numFmtId="44" fontId="1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1" fillId="0" borderId="0"/>
    <xf numFmtId="43" fontId="31" fillId="0" borderId="0" applyFont="0" applyFill="0" applyBorder="0" applyAlignment="0" applyProtection="0"/>
    <xf numFmtId="170" fontId="31" fillId="0" borderId="0" applyFont="0" applyFill="0" applyBorder="0" applyAlignment="0" applyProtection="0"/>
    <xf numFmtId="0" fontId="29" fillId="0" borderId="0"/>
    <xf numFmtId="9" fontId="29" fillId="0" borderId="0" applyFont="0" applyFill="0" applyBorder="0" applyAlignment="0" applyProtection="0"/>
    <xf numFmtId="0" fontId="32" fillId="0" borderId="0"/>
  </cellStyleXfs>
  <cellXfs count="407">
    <xf numFmtId="0" fontId="0" fillId="0" borderId="0" xfId="0"/>
    <xf numFmtId="0" fontId="1" fillId="0" borderId="0" xfId="0" applyFont="1"/>
    <xf numFmtId="0" fontId="7" fillId="0" borderId="0" xfId="0" applyFont="1"/>
    <xf numFmtId="0" fontId="10" fillId="0" borderId="0" xfId="0" applyFont="1"/>
    <xf numFmtId="0" fontId="7" fillId="0" borderId="0" xfId="0" applyFont="1" applyAlignment="1">
      <alignment wrapText="1"/>
    </xf>
    <xf numFmtId="0" fontId="12" fillId="0" borderId="0" xfId="0" applyFont="1"/>
    <xf numFmtId="0" fontId="0" fillId="0" borderId="0" xfId="0" applyAlignment="1">
      <alignment wrapText="1"/>
    </xf>
    <xf numFmtId="0" fontId="0" fillId="0" borderId="0" xfId="0" applyBorder="1"/>
    <xf numFmtId="0" fontId="0" fillId="0" borderId="0" xfId="0"/>
    <xf numFmtId="0" fontId="0" fillId="0" borderId="0" xfId="0" applyBorder="1"/>
    <xf numFmtId="165" fontId="7" fillId="0" borderId="0" xfId="1" applyNumberFormat="1" applyFont="1" applyBorder="1" applyAlignment="1">
      <alignment horizontal="center" vertical="center"/>
    </xf>
    <xf numFmtId="164" fontId="7" fillId="0" borderId="0" xfId="0" applyNumberFormat="1"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7" fillId="0" borderId="1" xfId="0" applyFont="1" applyBorder="1" applyAlignment="1">
      <alignment vertical="center" wrapText="1"/>
    </xf>
    <xf numFmtId="0" fontId="7" fillId="0" borderId="0" xfId="0" applyFont="1" applyBorder="1" applyAlignment="1">
      <alignment vertical="center"/>
    </xf>
    <xf numFmtId="0" fontId="0" fillId="0" borderId="1" xfId="0" applyBorder="1" applyAlignment="1">
      <alignment vertical="center" wrapText="1"/>
    </xf>
    <xf numFmtId="0" fontId="7"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vertical="center"/>
    </xf>
    <xf numFmtId="164" fontId="7" fillId="0" borderId="1" xfId="2" applyNumberFormat="1" applyFont="1" applyBorder="1" applyAlignment="1">
      <alignment vertical="center"/>
    </xf>
    <xf numFmtId="166" fontId="7" fillId="0" borderId="1" xfId="3" applyNumberFormat="1" applyFont="1" applyBorder="1" applyAlignment="1">
      <alignment vertical="center"/>
    </xf>
    <xf numFmtId="166" fontId="7" fillId="0" borderId="0" xfId="3" applyNumberFormat="1" applyFont="1" applyBorder="1" applyAlignment="1">
      <alignment vertical="center"/>
    </xf>
    <xf numFmtId="166" fontId="7" fillId="0" borderId="2" xfId="3" applyNumberFormat="1" applyFont="1" applyBorder="1" applyAlignment="1">
      <alignment vertical="center"/>
    </xf>
    <xf numFmtId="0" fontId="7" fillId="0" borderId="0" xfId="0" quotePrefix="1" applyFont="1" applyBorder="1" applyAlignment="1">
      <alignment vertical="center"/>
    </xf>
    <xf numFmtId="0" fontId="7" fillId="0" borderId="0" xfId="0" applyFont="1" applyBorder="1" applyAlignment="1">
      <alignment horizontal="left" vertical="center" indent="2"/>
    </xf>
    <xf numFmtId="167" fontId="7" fillId="0" borderId="0" xfId="2" applyNumberFormat="1" applyFont="1" applyBorder="1" applyAlignment="1">
      <alignment vertical="center"/>
    </xf>
    <xf numFmtId="167" fontId="10" fillId="0" borderId="0" xfId="2" applyNumberFormat="1" applyFont="1" applyBorder="1" applyAlignment="1">
      <alignment vertical="center"/>
    </xf>
    <xf numFmtId="164" fontId="7" fillId="4" borderId="0" xfId="0" applyNumberFormat="1" applyFont="1" applyFill="1" applyBorder="1" applyAlignment="1">
      <alignment vertical="center"/>
    </xf>
    <xf numFmtId="0" fontId="17" fillId="0" borderId="0" xfId="0" applyFont="1"/>
    <xf numFmtId="0" fontId="18" fillId="0" borderId="0" xfId="0" applyFont="1"/>
    <xf numFmtId="167" fontId="7" fillId="0" borderId="1" xfId="2" applyNumberFormat="1" applyFont="1" applyBorder="1" applyAlignment="1">
      <alignment horizontal="center" vertical="center"/>
    </xf>
    <xf numFmtId="167" fontId="7" fillId="0" borderId="1" xfId="0" applyNumberFormat="1" applyFont="1" applyBorder="1" applyAlignment="1">
      <alignment horizontal="center" vertical="center"/>
    </xf>
    <xf numFmtId="0" fontId="0" fillId="5" borderId="1" xfId="0" applyFill="1" applyBorder="1" applyAlignment="1">
      <alignment vertical="center" wrapText="1"/>
    </xf>
    <xf numFmtId="0" fontId="7" fillId="5" borderId="0" xfId="0" applyFont="1" applyFill="1" applyBorder="1" applyAlignment="1">
      <alignment horizontal="left" vertical="center"/>
    </xf>
    <xf numFmtId="167" fontId="7" fillId="5" borderId="1" xfId="2" applyNumberFormat="1" applyFont="1" applyFill="1" applyBorder="1" applyAlignment="1">
      <alignment horizontal="center" vertical="center"/>
    </xf>
    <xf numFmtId="164" fontId="7" fillId="5" borderId="0"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0" xfId="0" applyFill="1" applyBorder="1" applyAlignment="1">
      <alignment vertical="center"/>
    </xf>
    <xf numFmtId="0" fontId="0" fillId="0" borderId="0" xfId="0" applyFill="1" applyBorder="1"/>
    <xf numFmtId="0" fontId="7" fillId="0" borderId="0" xfId="0" applyFont="1" applyFill="1" applyBorder="1" applyAlignment="1">
      <alignment vertical="center"/>
    </xf>
    <xf numFmtId="167" fontId="0" fillId="0" borderId="1" xfId="0" applyNumberFormat="1" applyBorder="1" applyAlignment="1">
      <alignment horizontal="center" vertical="center"/>
    </xf>
    <xf numFmtId="167" fontId="7" fillId="0" borderId="1" xfId="0" applyNumberFormat="1" applyFont="1" applyFill="1" applyBorder="1" applyAlignment="1">
      <alignment horizontal="center" vertical="center"/>
    </xf>
    <xf numFmtId="3" fontId="7" fillId="0" borderId="0" xfId="0" applyNumberFormat="1" applyFont="1" applyBorder="1" applyAlignment="1">
      <alignment horizontal="center" vertical="center"/>
    </xf>
    <xf numFmtId="3" fontId="7" fillId="0" borderId="0" xfId="0" quotePrefix="1" applyNumberFormat="1" applyFont="1" applyBorder="1" applyAlignment="1">
      <alignment horizontal="center" vertical="center"/>
    </xf>
    <xf numFmtId="3" fontId="7" fillId="5" borderId="0" xfId="0" applyNumberFormat="1" applyFont="1" applyFill="1" applyBorder="1" applyAlignment="1">
      <alignment horizontal="center" vertical="center"/>
    </xf>
    <xf numFmtId="0" fontId="8" fillId="4" borderId="9" xfId="0" applyFont="1" applyFill="1" applyBorder="1" applyAlignment="1">
      <alignment vertical="center"/>
    </xf>
    <xf numFmtId="0" fontId="7" fillId="0" borderId="10" xfId="0" applyFont="1" applyBorder="1" applyAlignment="1">
      <alignment vertical="center"/>
    </xf>
    <xf numFmtId="0" fontId="7" fillId="5" borderId="10" xfId="0" applyFont="1" applyFill="1" applyBorder="1" applyAlignment="1">
      <alignment vertical="center"/>
    </xf>
    <xf numFmtId="0" fontId="7" fillId="0" borderId="2" xfId="0" applyFont="1" applyBorder="1" applyAlignment="1">
      <alignment vertical="center"/>
    </xf>
    <xf numFmtId="10" fontId="7" fillId="0" borderId="0" xfId="3" applyNumberFormat="1" applyFont="1" applyBorder="1" applyAlignment="1">
      <alignment horizontal="center" vertical="center"/>
    </xf>
    <xf numFmtId="0" fontId="0" fillId="0" borderId="0" xfId="0" applyFont="1"/>
    <xf numFmtId="167" fontId="23" fillId="0" borderId="0" xfId="2" applyNumberFormat="1" applyFont="1" applyBorder="1" applyAlignment="1">
      <alignment vertical="center"/>
    </xf>
    <xf numFmtId="0" fontId="21" fillId="0" borderId="0" xfId="0" applyFont="1"/>
    <xf numFmtId="3" fontId="7" fillId="0" borderId="0" xfId="2" applyNumberFormat="1" applyFont="1" applyBorder="1" applyAlignment="1">
      <alignment horizontal="center" vertical="center"/>
    </xf>
    <xf numFmtId="0" fontId="6" fillId="0" borderId="0" xfId="0" applyFont="1" applyBorder="1" applyAlignment="1">
      <alignment horizontal="left" vertical="center" indent="2"/>
    </xf>
    <xf numFmtId="169" fontId="7" fillId="0" borderId="0" xfId="0" applyNumberFormat="1" applyFont="1" applyBorder="1" applyAlignment="1">
      <alignment horizontal="center" vertical="center"/>
    </xf>
    <xf numFmtId="0" fontId="8" fillId="4" borderId="3" xfId="0" applyFont="1" applyFill="1" applyBorder="1" applyAlignment="1">
      <alignment vertical="center" wrapText="1"/>
    </xf>
    <xf numFmtId="0" fontId="8" fillId="4"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4" borderId="11" xfId="0" applyFont="1" applyFill="1" applyBorder="1" applyAlignment="1">
      <alignment vertical="center" wrapText="1"/>
    </xf>
    <xf numFmtId="0" fontId="7" fillId="0" borderId="11" xfId="0" applyFont="1" applyBorder="1" applyAlignment="1">
      <alignment vertical="center"/>
    </xf>
    <xf numFmtId="0" fontId="7" fillId="4" borderId="9" xfId="0" applyFont="1" applyFill="1" applyBorder="1" applyAlignment="1">
      <alignment vertical="center"/>
    </xf>
    <xf numFmtId="0" fontId="8" fillId="0" borderId="10" xfId="0" applyFont="1" applyFill="1" applyBorder="1" applyAlignment="1">
      <alignment vertical="center" wrapText="1"/>
    </xf>
    <xf numFmtId="0" fontId="7" fillId="0" borderId="10" xfId="0" applyFont="1" applyBorder="1" applyAlignment="1">
      <alignment horizontal="left"/>
    </xf>
    <xf numFmtId="0" fontId="7" fillId="0" borderId="10" xfId="0" applyFont="1" applyBorder="1" applyAlignment="1">
      <alignment horizontal="left" vertical="center" indent="2"/>
    </xf>
    <xf numFmtId="0" fontId="7" fillId="0" borderId="10" xfId="0" applyFont="1" applyBorder="1" applyAlignment="1">
      <alignment horizontal="left" vertical="center"/>
    </xf>
    <xf numFmtId="0" fontId="7" fillId="5"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10" xfId="0" applyFont="1" applyFill="1" applyBorder="1" applyAlignment="1">
      <alignment vertical="center"/>
    </xf>
    <xf numFmtId="0" fontId="8" fillId="6" borderId="3" xfId="0" applyFont="1" applyFill="1" applyBorder="1" applyAlignment="1">
      <alignment vertical="center" wrapText="1"/>
    </xf>
    <xf numFmtId="0" fontId="3" fillId="0" borderId="10" xfId="0" applyFont="1" applyBorder="1" applyAlignment="1">
      <alignment vertical="center"/>
    </xf>
    <xf numFmtId="0" fontId="21" fillId="0" borderId="10" xfId="0" applyFont="1" applyBorder="1" applyAlignment="1">
      <alignment horizontal="left" vertical="center"/>
    </xf>
    <xf numFmtId="0" fontId="11" fillId="0" borderId="10" xfId="0" applyFont="1" applyBorder="1" applyAlignment="1">
      <alignment horizontal="left" vertical="center"/>
    </xf>
    <xf numFmtId="0" fontId="3" fillId="0" borderId="10" xfId="0" applyFont="1" applyBorder="1" applyAlignment="1">
      <alignment horizontal="left" vertical="center"/>
    </xf>
    <xf numFmtId="0" fontId="22" fillId="0" borderId="10" xfId="0" applyFont="1" applyBorder="1" applyAlignment="1">
      <alignment vertical="center"/>
    </xf>
    <xf numFmtId="0" fontId="10" fillId="0" borderId="10" xfId="0" applyFont="1" applyBorder="1" applyAlignment="1">
      <alignment horizontal="left" vertical="center" indent="2"/>
    </xf>
    <xf numFmtId="0" fontId="9" fillId="0" borderId="10" xfId="0" applyFont="1" applyBorder="1" applyAlignment="1">
      <alignment horizontal="left" vertical="center"/>
    </xf>
    <xf numFmtId="0" fontId="11" fillId="0" borderId="10" xfId="0" applyFont="1" applyBorder="1" applyAlignment="1">
      <alignment horizontal="right" vertical="center"/>
    </xf>
    <xf numFmtId="0" fontId="23" fillId="0" borderId="10" xfId="0" applyFont="1" applyBorder="1" applyAlignment="1">
      <alignment horizontal="left" vertical="center"/>
    </xf>
    <xf numFmtId="0" fontId="7" fillId="4" borderId="10" xfId="0" applyFont="1" applyFill="1" applyBorder="1" applyAlignment="1">
      <alignment vertical="center"/>
    </xf>
    <xf numFmtId="0" fontId="1" fillId="0" borderId="10" xfId="0" applyFont="1" applyBorder="1" applyAlignment="1">
      <alignment vertical="center"/>
    </xf>
    <xf numFmtId="167" fontId="7" fillId="0" borderId="2" xfId="2" applyNumberFormat="1" applyFont="1" applyBorder="1" applyAlignment="1">
      <alignment vertical="center"/>
    </xf>
    <xf numFmtId="167" fontId="10" fillId="0" borderId="2" xfId="2" applyNumberFormat="1" applyFont="1" applyBorder="1" applyAlignment="1">
      <alignment vertical="center"/>
    </xf>
    <xf numFmtId="167" fontId="23" fillId="0" borderId="2" xfId="2" applyNumberFormat="1" applyFont="1" applyBorder="1" applyAlignment="1">
      <alignment vertical="center"/>
    </xf>
    <xf numFmtId="164" fontId="7" fillId="4" borderId="2" xfId="0" applyNumberFormat="1" applyFont="1" applyFill="1" applyBorder="1" applyAlignment="1">
      <alignment vertical="center"/>
    </xf>
    <xf numFmtId="0" fontId="5" fillId="2" borderId="0" xfId="4" applyFont="1" applyBorder="1" applyAlignment="1">
      <alignment horizontal="center" vertical="center"/>
    </xf>
    <xf numFmtId="0" fontId="5" fillId="2" borderId="2" xfId="4" applyFont="1" applyBorder="1" applyAlignment="1">
      <alignment horizontal="center" vertical="center"/>
    </xf>
    <xf numFmtId="167" fontId="7" fillId="0" borderId="0" xfId="0" applyNumberFormat="1" applyFont="1" applyBorder="1"/>
    <xf numFmtId="166" fontId="7" fillId="0" borderId="2" xfId="3" applyNumberFormat="1" applyFont="1" applyBorder="1" applyAlignment="1">
      <alignment horizontal="center" vertical="center"/>
    </xf>
    <xf numFmtId="0" fontId="5" fillId="6" borderId="0" xfId="5" applyFont="1" applyFill="1" applyBorder="1" applyAlignment="1">
      <alignment horizontal="center" vertical="center"/>
    </xf>
    <xf numFmtId="0" fontId="5" fillId="6" borderId="2" xfId="5" applyFont="1" applyFill="1" applyBorder="1" applyAlignment="1">
      <alignment horizontal="center" vertical="center"/>
    </xf>
    <xf numFmtId="0" fontId="3" fillId="0" borderId="0" xfId="0" applyFont="1"/>
    <xf numFmtId="0" fontId="8" fillId="4" borderId="11" xfId="0" applyFont="1" applyFill="1" applyBorder="1" applyAlignment="1">
      <alignment vertical="center"/>
    </xf>
    <xf numFmtId="0" fontId="19" fillId="0" borderId="10" xfId="0" applyFont="1" applyFill="1" applyBorder="1" applyAlignment="1">
      <alignment vertical="center"/>
    </xf>
    <xf numFmtId="0" fontId="9" fillId="0" borderId="10" xfId="0" applyFont="1" applyFill="1" applyBorder="1" applyAlignment="1">
      <alignment vertical="center"/>
    </xf>
    <xf numFmtId="0" fontId="2" fillId="0" borderId="11" xfId="0" applyFont="1" applyBorder="1" applyAlignment="1">
      <alignment vertical="center"/>
    </xf>
    <xf numFmtId="0" fontId="25" fillId="4" borderId="0" xfId="0" applyFont="1" applyFill="1" applyBorder="1" applyAlignment="1">
      <alignment horizontal="center"/>
    </xf>
    <xf numFmtId="0" fontId="25" fillId="7" borderId="0" xfId="0" applyFont="1" applyFill="1" applyBorder="1" applyAlignment="1">
      <alignment horizontal="center"/>
    </xf>
    <xf numFmtId="0" fontId="25" fillId="7" borderId="2" xfId="0" applyFont="1" applyFill="1" applyBorder="1" applyAlignment="1">
      <alignment horizontal="center"/>
    </xf>
    <xf numFmtId="0" fontId="0" fillId="0" borderId="1" xfId="0" applyBorder="1" applyAlignment="1">
      <alignment horizontal="left" indent="2"/>
    </xf>
    <xf numFmtId="167" fontId="0" fillId="0" borderId="0" xfId="0" applyNumberFormat="1" applyBorder="1"/>
    <xf numFmtId="0" fontId="0" fillId="0" borderId="13" xfId="0" applyBorder="1" applyAlignment="1">
      <alignment horizontal="left" indent="2"/>
    </xf>
    <xf numFmtId="0" fontId="1" fillId="0" borderId="1" xfId="0" applyFont="1" applyBorder="1"/>
    <xf numFmtId="0" fontId="0" fillId="0" borderId="1" xfId="0" applyFont="1" applyFill="1" applyBorder="1" applyAlignment="1">
      <alignment horizontal="left"/>
    </xf>
    <xf numFmtId="0" fontId="3" fillId="0" borderId="3" xfId="0" applyFont="1" applyBorder="1"/>
    <xf numFmtId="0" fontId="25" fillId="4" borderId="8" xfId="0" applyFont="1" applyFill="1" applyBorder="1"/>
    <xf numFmtId="0" fontId="25" fillId="4" borderId="2" xfId="0" applyFont="1" applyFill="1" applyBorder="1" applyAlignment="1">
      <alignment horizontal="center"/>
    </xf>
    <xf numFmtId="167" fontId="0" fillId="0" borderId="2" xfId="0" applyNumberFormat="1" applyBorder="1"/>
    <xf numFmtId="3" fontId="7" fillId="0" borderId="4" xfId="0" quotePrefix="1" applyNumberFormat="1" applyFont="1" applyBorder="1" applyAlignment="1">
      <alignment horizontal="center" vertical="center"/>
    </xf>
    <xf numFmtId="167" fontId="7" fillId="0" borderId="0" xfId="2" applyNumberFormat="1" applyFont="1" applyFill="1" applyBorder="1" applyAlignment="1">
      <alignment vertical="center"/>
    </xf>
    <xf numFmtId="167" fontId="7" fillId="0" borderId="2" xfId="2" applyNumberFormat="1" applyFont="1" applyFill="1" applyBorder="1" applyAlignment="1">
      <alignment vertical="center"/>
    </xf>
    <xf numFmtId="0" fontId="7" fillId="0" borderId="10" xfId="0" applyFont="1" applyBorder="1" applyAlignment="1">
      <alignment horizontal="right" vertical="center" indent="2"/>
    </xf>
    <xf numFmtId="0" fontId="0" fillId="0" borderId="1" xfId="0" applyFill="1" applyBorder="1" applyAlignment="1">
      <alignment horizontal="left" indent="2"/>
    </xf>
    <xf numFmtId="167" fontId="0" fillId="0" borderId="0" xfId="0" applyNumberFormat="1" applyFill="1" applyBorder="1"/>
    <xf numFmtId="0" fontId="7" fillId="0" borderId="10" xfId="0" applyFont="1" applyFill="1" applyBorder="1" applyAlignment="1">
      <alignment horizontal="left" vertical="center" indent="2"/>
    </xf>
    <xf numFmtId="0" fontId="7" fillId="0" borderId="0" xfId="0" applyFont="1" applyFill="1"/>
    <xf numFmtId="167" fontId="0" fillId="0" borderId="2" xfId="0" applyNumberFormat="1" applyFill="1" applyBorder="1"/>
    <xf numFmtId="167" fontId="27" fillId="0" borderId="2" xfId="0" applyNumberFormat="1" applyFont="1" applyFill="1" applyBorder="1"/>
    <xf numFmtId="167" fontId="0" fillId="0" borderId="12" xfId="0" applyNumberFormat="1" applyFill="1" applyBorder="1"/>
    <xf numFmtId="167" fontId="0" fillId="0" borderId="14" xfId="0" applyNumberFormat="1" applyFill="1" applyBorder="1"/>
    <xf numFmtId="165" fontId="4" fillId="0" borderId="0" xfId="1" applyNumberFormat="1" applyFont="1" applyFill="1" applyBorder="1" applyAlignment="1">
      <alignment horizontal="right"/>
    </xf>
    <xf numFmtId="165" fontId="4" fillId="0" borderId="2" xfId="1" applyNumberFormat="1" applyFont="1" applyFill="1" applyBorder="1" applyAlignment="1">
      <alignment horizontal="right"/>
    </xf>
    <xf numFmtId="0" fontId="0" fillId="0" borderId="2" xfId="0" applyFill="1" applyBorder="1"/>
    <xf numFmtId="0" fontId="0" fillId="0" borderId="4" xfId="0" applyFill="1" applyBorder="1"/>
    <xf numFmtId="0" fontId="0" fillId="0" borderId="5" xfId="0" applyFill="1" applyBorder="1"/>
    <xf numFmtId="167" fontId="0" fillId="0" borderId="0" xfId="2" applyNumberFormat="1" applyFont="1" applyFill="1" applyBorder="1" applyAlignment="1">
      <alignment vertical="center"/>
    </xf>
    <xf numFmtId="167" fontId="0" fillId="0" borderId="2" xfId="2" applyNumberFormat="1" applyFont="1" applyFill="1" applyBorder="1" applyAlignment="1">
      <alignment vertical="center"/>
    </xf>
    <xf numFmtId="0" fontId="0" fillId="0" borderId="0" xfId="0" applyFill="1" applyBorder="1" applyAlignment="1">
      <alignment horizontal="left"/>
    </xf>
    <xf numFmtId="165" fontId="28" fillId="0" borderId="0" xfId="1" applyNumberFormat="1" applyFont="1" applyBorder="1" applyAlignment="1">
      <alignment horizontal="center" vertical="center"/>
    </xf>
    <xf numFmtId="0" fontId="25" fillId="8" borderId="9" xfId="0" applyFont="1" applyFill="1" applyBorder="1" applyAlignment="1">
      <alignment horizontal="center"/>
    </xf>
    <xf numFmtId="0" fontId="25" fillId="8" borderId="10" xfId="0" applyFont="1" applyFill="1" applyBorder="1" applyAlignment="1">
      <alignment horizontal="center"/>
    </xf>
    <xf numFmtId="0" fontId="33" fillId="0" borderId="0" xfId="0" applyFont="1"/>
    <xf numFmtId="0" fontId="10" fillId="0" borderId="10" xfId="0" applyFont="1" applyBorder="1" applyAlignment="1">
      <alignment vertical="center"/>
    </xf>
    <xf numFmtId="0" fontId="24" fillId="0" borderId="10" xfId="0" applyFont="1" applyBorder="1" applyAlignment="1">
      <alignment vertical="center"/>
    </xf>
    <xf numFmtId="0" fontId="0" fillId="0" borderId="10" xfId="0" applyFont="1" applyBorder="1" applyAlignment="1">
      <alignment vertical="center"/>
    </xf>
    <xf numFmtId="0" fontId="21" fillId="0" borderId="10" xfId="0" applyFont="1" applyBorder="1" applyAlignment="1">
      <alignment vertical="center"/>
    </xf>
    <xf numFmtId="0" fontId="6" fillId="4" borderId="10" xfId="0" applyFont="1" applyFill="1" applyBorder="1" applyAlignment="1">
      <alignment vertical="center"/>
    </xf>
    <xf numFmtId="0" fontId="20" fillId="0" borderId="11" xfId="0" applyFont="1" applyBorder="1" applyAlignment="1">
      <alignment vertical="center"/>
    </xf>
    <xf numFmtId="0" fontId="34" fillId="0" borderId="10" xfId="0" applyFont="1" applyBorder="1" applyAlignment="1">
      <alignment horizontal="left" vertical="center" indent="2"/>
    </xf>
    <xf numFmtId="167" fontId="7" fillId="0" borderId="7" xfId="0" applyNumberFormat="1" applyFont="1" applyBorder="1" applyAlignment="1">
      <alignment vertical="center"/>
    </xf>
    <xf numFmtId="167" fontId="7" fillId="0" borderId="3" xfId="2" applyNumberFormat="1" applyFont="1" applyBorder="1" applyAlignment="1">
      <alignment horizontal="center" vertical="center"/>
    </xf>
    <xf numFmtId="0" fontId="22" fillId="0" borderId="0" xfId="0" applyFont="1"/>
    <xf numFmtId="0" fontId="1" fillId="0"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xf numFmtId="2" fontId="0" fillId="0" borderId="0" xfId="0" applyNumberFormat="1" applyBorder="1" applyAlignment="1">
      <alignment horizontal="center"/>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0" fillId="0" borderId="1" xfId="0" applyBorder="1" applyAlignment="1">
      <alignment horizontal="center"/>
    </xf>
    <xf numFmtId="0" fontId="0" fillId="4" borderId="6" xfId="0" applyFill="1" applyBorder="1"/>
    <xf numFmtId="0" fontId="0" fillId="4" borderId="7" xfId="0" applyFill="1" applyBorder="1"/>
    <xf numFmtId="2" fontId="0" fillId="0" borderId="0" xfId="0" applyNumberFormat="1" applyFill="1" applyBorder="1" applyAlignment="1">
      <alignment horizontal="center"/>
    </xf>
    <xf numFmtId="167" fontId="27" fillId="0" borderId="1" xfId="0" applyNumberFormat="1" applyFont="1" applyFill="1" applyBorder="1"/>
    <xf numFmtId="3" fontId="0" fillId="0" borderId="0" xfId="0" applyNumberFormat="1" applyFill="1" applyBorder="1"/>
    <xf numFmtId="164" fontId="7" fillId="9" borderId="0" xfId="0" applyNumberFormat="1" applyFont="1" applyFill="1" applyBorder="1" applyAlignment="1">
      <alignment vertical="center"/>
    </xf>
    <xf numFmtId="0" fontId="7" fillId="9" borderId="2" xfId="0" applyFont="1" applyFill="1" applyBorder="1" applyAlignment="1">
      <alignment horizontal="center" vertical="center"/>
    </xf>
    <xf numFmtId="164" fontId="36" fillId="0" borderId="0" xfId="0" applyNumberFormat="1" applyFont="1" applyFill="1" applyBorder="1"/>
    <xf numFmtId="164" fontId="36" fillId="0" borderId="2" xfId="0" applyNumberFormat="1" applyFont="1" applyFill="1" applyBorder="1"/>
    <xf numFmtId="10" fontId="37" fillId="0" borderId="7" xfId="3" applyNumberFormat="1" applyFont="1" applyBorder="1" applyAlignment="1">
      <alignment horizontal="center" vertical="center"/>
    </xf>
    <xf numFmtId="10" fontId="37" fillId="0" borderId="2" xfId="3" applyNumberFormat="1" applyFont="1" applyBorder="1" applyAlignment="1">
      <alignment horizontal="center" vertical="center"/>
    </xf>
    <xf numFmtId="10" fontId="37" fillId="0" borderId="1" xfId="3" applyNumberFormat="1" applyFont="1" applyBorder="1" applyAlignment="1">
      <alignment horizontal="center" vertical="center"/>
    </xf>
    <xf numFmtId="10" fontId="37" fillId="0" borderId="0" xfId="3" applyNumberFormat="1" applyFont="1" applyBorder="1" applyAlignment="1">
      <alignment horizontal="center" vertical="center"/>
    </xf>
    <xf numFmtId="164" fontId="37" fillId="0" borderId="0" xfId="0" applyNumberFormat="1" applyFont="1" applyBorder="1" applyAlignment="1">
      <alignment horizontal="center" vertical="center"/>
    </xf>
    <xf numFmtId="164" fontId="37" fillId="0" borderId="4" xfId="0" applyNumberFormat="1" applyFont="1" applyBorder="1" applyAlignment="1">
      <alignment horizontal="center" vertical="center"/>
    </xf>
    <xf numFmtId="10" fontId="37" fillId="5" borderId="1" xfId="3" applyNumberFormat="1" applyFont="1" applyFill="1" applyBorder="1" applyAlignment="1">
      <alignment horizontal="center" vertical="center"/>
    </xf>
    <xf numFmtId="10" fontId="37" fillId="5" borderId="0" xfId="3" applyNumberFormat="1" applyFont="1" applyFill="1" applyBorder="1" applyAlignment="1">
      <alignment horizontal="center" vertical="center"/>
    </xf>
    <xf numFmtId="10" fontId="37" fillId="5" borderId="2" xfId="3" applyNumberFormat="1" applyFont="1" applyFill="1" applyBorder="1" applyAlignment="1">
      <alignment horizontal="center" vertical="center"/>
    </xf>
    <xf numFmtId="10" fontId="36" fillId="0" borderId="2" xfId="3" applyNumberFormat="1" applyFont="1" applyBorder="1" applyAlignment="1">
      <alignment horizontal="center" vertical="center"/>
    </xf>
    <xf numFmtId="10" fontId="37" fillId="0" borderId="3" xfId="3" applyNumberFormat="1" applyFont="1" applyBorder="1" applyAlignment="1">
      <alignment horizontal="center" vertical="center"/>
    </xf>
    <xf numFmtId="10" fontId="37" fillId="0" borderId="4" xfId="3" applyNumberFormat="1" applyFont="1" applyBorder="1" applyAlignment="1">
      <alignment horizontal="center" vertical="center"/>
    </xf>
    <xf numFmtId="0" fontId="36" fillId="0" borderId="0" xfId="0" applyFont="1" applyBorder="1" applyAlignment="1">
      <alignment horizontal="center" vertical="center"/>
    </xf>
    <xf numFmtId="164" fontId="37" fillId="0" borderId="0" xfId="0" quotePrefix="1" applyNumberFormat="1" applyFont="1" applyBorder="1" applyAlignment="1">
      <alignment horizontal="center" vertical="center"/>
    </xf>
    <xf numFmtId="164" fontId="37" fillId="5" borderId="0" xfId="0" applyNumberFormat="1" applyFont="1" applyFill="1" applyBorder="1" applyAlignment="1">
      <alignment horizontal="center" vertical="center"/>
    </xf>
    <xf numFmtId="164" fontId="37" fillId="0" borderId="0" xfId="0" applyNumberFormat="1" applyFont="1" applyFill="1" applyBorder="1" applyAlignment="1">
      <alignment horizontal="center" vertical="center"/>
    </xf>
    <xf numFmtId="164" fontId="37" fillId="0" borderId="2" xfId="0" quotePrefix="1" applyNumberFormat="1" applyFont="1" applyBorder="1" applyAlignment="1">
      <alignment horizontal="center" vertical="center"/>
    </xf>
    <xf numFmtId="166" fontId="37" fillId="0" borderId="1" xfId="3" quotePrefix="1" applyNumberFormat="1" applyFont="1" applyBorder="1" applyAlignment="1">
      <alignment horizontal="center" vertical="center"/>
    </xf>
    <xf numFmtId="166" fontId="37" fillId="0" borderId="0" xfId="3" applyNumberFormat="1" applyFont="1" applyBorder="1" applyAlignment="1">
      <alignment horizontal="center" vertical="center"/>
    </xf>
    <xf numFmtId="10" fontId="37" fillId="0" borderId="1" xfId="3" applyNumberFormat="1" applyFont="1" applyFill="1" applyBorder="1" applyAlignment="1">
      <alignment horizontal="center" vertical="center"/>
    </xf>
    <xf numFmtId="10" fontId="37" fillId="0" borderId="0" xfId="3" applyNumberFormat="1" applyFont="1" applyFill="1" applyBorder="1" applyAlignment="1">
      <alignment horizontal="center" vertical="center"/>
    </xf>
    <xf numFmtId="10" fontId="37" fillId="0" borderId="2" xfId="3" applyNumberFormat="1" applyFont="1" applyFill="1" applyBorder="1" applyAlignment="1">
      <alignment horizontal="center" vertical="center"/>
    </xf>
    <xf numFmtId="10" fontId="37" fillId="0" borderId="2" xfId="0" applyNumberFormat="1" applyFont="1" applyBorder="1" applyAlignment="1">
      <alignment horizontal="center" vertical="center"/>
    </xf>
    <xf numFmtId="10" fontId="37" fillId="5" borderId="2" xfId="0" applyNumberFormat="1" applyFont="1" applyFill="1" applyBorder="1" applyAlignment="1">
      <alignment horizontal="center" vertical="center"/>
    </xf>
    <xf numFmtId="10" fontId="37" fillId="0" borderId="2" xfId="0" applyNumberFormat="1" applyFont="1" applyFill="1" applyBorder="1" applyAlignment="1">
      <alignment horizontal="center" vertical="center"/>
    </xf>
    <xf numFmtId="164" fontId="37" fillId="0" borderId="5" xfId="0" applyNumberFormat="1" applyFont="1" applyBorder="1" applyAlignment="1">
      <alignment horizontal="center" vertical="center"/>
    </xf>
    <xf numFmtId="167" fontId="37" fillId="0" borderId="0" xfId="0" applyNumberFormat="1" applyFont="1" applyBorder="1" applyAlignment="1">
      <alignment vertical="center"/>
    </xf>
    <xf numFmtId="166" fontId="37" fillId="0" borderId="2" xfId="3" applyNumberFormat="1" applyFont="1" applyBorder="1" applyAlignment="1">
      <alignment horizontal="center" vertical="center"/>
    </xf>
    <xf numFmtId="167" fontId="38" fillId="0" borderId="0" xfId="0" applyNumberFormat="1" applyFont="1" applyBorder="1"/>
    <xf numFmtId="166" fontId="38" fillId="0" borderId="2" xfId="3" applyNumberFormat="1" applyFont="1" applyBorder="1" applyAlignment="1">
      <alignment horizontal="center" vertical="center"/>
    </xf>
    <xf numFmtId="167" fontId="37" fillId="0" borderId="0" xfId="0" applyNumberFormat="1" applyFont="1" applyBorder="1"/>
    <xf numFmtId="167" fontId="39" fillId="0" borderId="0" xfId="0" applyNumberFormat="1" applyFont="1" applyBorder="1"/>
    <xf numFmtId="166" fontId="39" fillId="0" borderId="2" xfId="3" applyNumberFormat="1" applyFont="1" applyBorder="1" applyAlignment="1">
      <alignment horizontal="center" vertical="center"/>
    </xf>
    <xf numFmtId="0" fontId="36" fillId="0" borderId="0" xfId="0" applyFont="1" applyFill="1" applyBorder="1"/>
    <xf numFmtId="166" fontId="36" fillId="0" borderId="2" xfId="3" applyNumberFormat="1" applyFont="1" applyFill="1" applyBorder="1" applyAlignment="1">
      <alignment horizontal="center" vertical="center"/>
    </xf>
    <xf numFmtId="167" fontId="37" fillId="0" borderId="0" xfId="0" applyNumberFormat="1" applyFont="1" applyFill="1" applyBorder="1"/>
    <xf numFmtId="166" fontId="37" fillId="0" borderId="2" xfId="3" applyNumberFormat="1" applyFont="1" applyFill="1" applyBorder="1" applyAlignment="1">
      <alignment horizontal="center" vertical="center"/>
    </xf>
    <xf numFmtId="167" fontId="39" fillId="0" borderId="0" xfId="0" applyNumberFormat="1" applyFont="1" applyFill="1" applyBorder="1"/>
    <xf numFmtId="166" fontId="39" fillId="0" borderId="2" xfId="3" applyNumberFormat="1" applyFont="1" applyFill="1" applyBorder="1" applyAlignment="1">
      <alignment horizontal="center" vertical="center"/>
    </xf>
    <xf numFmtId="167" fontId="40" fillId="0" borderId="0" xfId="0" applyNumberFormat="1" applyFont="1" applyFill="1" applyBorder="1" applyAlignment="1">
      <alignment vertical="center"/>
    </xf>
    <xf numFmtId="166" fontId="40" fillId="0" borderId="2" xfId="0" applyNumberFormat="1" applyFont="1" applyFill="1" applyBorder="1" applyAlignment="1">
      <alignment horizontal="center" vertical="center"/>
    </xf>
    <xf numFmtId="166" fontId="37" fillId="0" borderId="2" xfId="0" applyNumberFormat="1" applyFont="1" applyFill="1" applyBorder="1" applyAlignment="1">
      <alignment horizontal="center" vertical="center"/>
    </xf>
    <xf numFmtId="165" fontId="41" fillId="0" borderId="0" xfId="1" applyNumberFormat="1" applyFont="1" applyBorder="1" applyAlignment="1">
      <alignment horizontal="right" vertical="center"/>
    </xf>
    <xf numFmtId="166" fontId="41" fillId="0" borderId="2" xfId="0" applyNumberFormat="1" applyFont="1" applyFill="1" applyBorder="1" applyAlignment="1">
      <alignment horizontal="center" vertical="center"/>
    </xf>
    <xf numFmtId="167" fontId="42" fillId="0" borderId="4" xfId="0" applyNumberFormat="1" applyFont="1" applyFill="1" applyBorder="1"/>
    <xf numFmtId="166" fontId="42" fillId="0" borderId="5" xfId="0" applyNumberFormat="1" applyFont="1" applyFill="1" applyBorder="1" applyAlignment="1">
      <alignment horizontal="center" vertical="center"/>
    </xf>
    <xf numFmtId="167" fontId="38" fillId="0" borderId="0" xfId="2" applyNumberFormat="1" applyFont="1" applyBorder="1" applyAlignment="1">
      <alignment vertical="center"/>
    </xf>
    <xf numFmtId="167" fontId="38" fillId="0" borderId="2" xfId="2" applyNumberFormat="1" applyFont="1" applyBorder="1" applyAlignment="1">
      <alignment vertical="center"/>
    </xf>
    <xf numFmtId="167" fontId="39" fillId="0" borderId="0" xfId="2" applyNumberFormat="1" applyFont="1" applyBorder="1" applyAlignment="1">
      <alignment vertical="center"/>
    </xf>
    <xf numFmtId="167" fontId="39" fillId="0" borderId="2" xfId="2" applyNumberFormat="1" applyFont="1" applyBorder="1" applyAlignment="1">
      <alignment vertical="center"/>
    </xf>
    <xf numFmtId="167" fontId="39" fillId="0" borderId="0" xfId="2" applyNumberFormat="1" applyFont="1" applyFill="1" applyBorder="1" applyAlignment="1">
      <alignment vertical="center"/>
    </xf>
    <xf numFmtId="167" fontId="39" fillId="0" borderId="2" xfId="2" applyNumberFormat="1" applyFont="1" applyFill="1" applyBorder="1" applyAlignment="1">
      <alignment vertical="center"/>
    </xf>
    <xf numFmtId="167" fontId="39" fillId="0" borderId="0" xfId="0" applyNumberFormat="1" applyFont="1" applyBorder="1" applyAlignment="1">
      <alignment vertical="center"/>
    </xf>
    <xf numFmtId="167" fontId="39" fillId="0" borderId="2" xfId="0" applyNumberFormat="1" applyFont="1" applyBorder="1" applyAlignment="1">
      <alignment vertical="center"/>
    </xf>
    <xf numFmtId="167" fontId="40" fillId="0" borderId="0" xfId="0" applyNumberFormat="1" applyFont="1" applyBorder="1" applyAlignment="1">
      <alignment vertical="center"/>
    </xf>
    <xf numFmtId="167" fontId="40" fillId="0" borderId="2" xfId="0" applyNumberFormat="1" applyFont="1" applyFill="1" applyBorder="1" applyAlignment="1">
      <alignment vertical="center"/>
    </xf>
    <xf numFmtId="0" fontId="37" fillId="0" borderId="0" xfId="0" applyFont="1" applyBorder="1" applyAlignment="1">
      <alignment vertical="center"/>
    </xf>
    <xf numFmtId="0" fontId="37" fillId="0" borderId="2" xfId="0" applyFont="1" applyFill="1" applyBorder="1" applyAlignment="1">
      <alignment vertical="center"/>
    </xf>
    <xf numFmtId="167" fontId="42" fillId="0" borderId="4" xfId="2" applyNumberFormat="1" applyFont="1" applyBorder="1" applyAlignment="1">
      <alignment vertical="center"/>
    </xf>
    <xf numFmtId="167" fontId="42" fillId="0" borderId="5" xfId="2" applyNumberFormat="1" applyFont="1" applyFill="1" applyBorder="1" applyAlignment="1">
      <alignment vertical="center"/>
    </xf>
    <xf numFmtId="165" fontId="26" fillId="0" borderId="0" xfId="1" applyNumberFormat="1" applyFont="1" applyBorder="1" applyAlignment="1">
      <alignment horizontal="right" vertical="center"/>
    </xf>
    <xf numFmtId="165" fontId="26" fillId="0" borderId="2" xfId="1" applyNumberFormat="1" applyFont="1" applyFill="1" applyBorder="1" applyAlignment="1">
      <alignment horizontal="right" vertical="center"/>
    </xf>
    <xf numFmtId="166" fontId="36" fillId="0" borderId="10" xfId="3" applyNumberFormat="1" applyFont="1" applyBorder="1" applyAlignment="1">
      <alignment horizontal="center"/>
    </xf>
    <xf numFmtId="166" fontId="36" fillId="0" borderId="10" xfId="3" applyNumberFormat="1" applyFont="1" applyFill="1" applyBorder="1" applyAlignment="1">
      <alignment horizontal="center"/>
    </xf>
    <xf numFmtId="166" fontId="36" fillId="0" borderId="15" xfId="3" applyNumberFormat="1" applyFont="1" applyFill="1" applyBorder="1" applyAlignment="1">
      <alignment horizontal="center"/>
    </xf>
    <xf numFmtId="166" fontId="41" fillId="0" borderId="10" xfId="3" applyNumberFormat="1" applyFont="1" applyFill="1" applyBorder="1" applyAlignment="1">
      <alignment horizontal="center"/>
    </xf>
    <xf numFmtId="166" fontId="43" fillId="0" borderId="11" xfId="3" applyNumberFormat="1" applyFont="1" applyFill="1" applyBorder="1" applyAlignment="1">
      <alignment horizontal="center"/>
    </xf>
    <xf numFmtId="166" fontId="36" fillId="0" borderId="0" xfId="3" applyNumberFormat="1" applyFont="1" applyBorder="1"/>
    <xf numFmtId="166" fontId="36" fillId="0" borderId="2" xfId="3" applyNumberFormat="1" applyFont="1" applyBorder="1"/>
    <xf numFmtId="166" fontId="36" fillId="0" borderId="0" xfId="3" applyNumberFormat="1" applyFont="1" applyFill="1" applyBorder="1"/>
    <xf numFmtId="166" fontId="36" fillId="0" borderId="2" xfId="3" applyNumberFormat="1" applyFont="1" applyFill="1" applyBorder="1"/>
    <xf numFmtId="166" fontId="36" fillId="0" borderId="12" xfId="3" applyNumberFormat="1" applyFont="1" applyFill="1" applyBorder="1"/>
    <xf numFmtId="166" fontId="36" fillId="0" borderId="14" xfId="3" applyNumberFormat="1" applyFont="1" applyFill="1" applyBorder="1"/>
    <xf numFmtId="167" fontId="41" fillId="0" borderId="0" xfId="0" applyNumberFormat="1" applyFont="1" applyFill="1" applyBorder="1"/>
    <xf numFmtId="167" fontId="41" fillId="0" borderId="2" xfId="0" applyNumberFormat="1" applyFont="1" applyFill="1" applyBorder="1"/>
    <xf numFmtId="167" fontId="43" fillId="0" borderId="4" xfId="0" applyNumberFormat="1" applyFont="1" applyFill="1" applyBorder="1"/>
    <xf numFmtId="167" fontId="43" fillId="0" borderId="5" xfId="0" applyNumberFormat="1" applyFont="1" applyFill="1" applyBorder="1"/>
    <xf numFmtId="0" fontId="7" fillId="0" borderId="6" xfId="0" applyFont="1" applyBorder="1" applyAlignment="1">
      <alignment vertical="center" wrapText="1"/>
    </xf>
    <xf numFmtId="0" fontId="7" fillId="0" borderId="7" xfId="0" applyFont="1" applyBorder="1" applyAlignment="1">
      <alignment vertical="center"/>
    </xf>
    <xf numFmtId="164" fontId="6" fillId="0" borderId="6" xfId="0" applyNumberFormat="1" applyFont="1" applyFill="1" applyBorder="1" applyAlignment="1">
      <alignment horizontal="center" vertical="center"/>
    </xf>
    <xf numFmtId="165" fontId="6" fillId="0" borderId="7" xfId="1" applyNumberFormat="1" applyFont="1" applyFill="1" applyBorder="1" applyAlignment="1">
      <alignment horizontal="center" vertical="center"/>
    </xf>
    <xf numFmtId="164" fontId="6" fillId="0" borderId="7" xfId="2" applyNumberFormat="1" applyFont="1" applyFill="1" applyBorder="1" applyAlignment="1">
      <alignment horizontal="center" vertical="center"/>
    </xf>
    <xf numFmtId="166" fontId="6" fillId="0" borderId="6" xfId="3" applyNumberFormat="1" applyFont="1" applyFill="1" applyBorder="1" applyAlignment="1">
      <alignment horizontal="center" vertical="center"/>
    </xf>
    <xf numFmtId="166" fontId="6" fillId="0" borderId="7" xfId="3" applyNumberFormat="1" applyFont="1" applyFill="1" applyBorder="1" applyAlignment="1">
      <alignment horizontal="center" vertical="center"/>
    </xf>
    <xf numFmtId="166" fontId="0" fillId="0" borderId="8" xfId="3" applyNumberFormat="1" applyFont="1" applyBorder="1" applyAlignment="1">
      <alignment horizontal="center" vertical="center"/>
    </xf>
    <xf numFmtId="0" fontId="0" fillId="5" borderId="3" xfId="0" applyFill="1" applyBorder="1" applyAlignment="1">
      <alignment vertical="center" wrapText="1"/>
    </xf>
    <xf numFmtId="0" fontId="7" fillId="5" borderId="4" xfId="0" applyFont="1" applyFill="1" applyBorder="1" applyAlignment="1">
      <alignment horizontal="left" vertical="center"/>
    </xf>
    <xf numFmtId="167" fontId="7" fillId="5" borderId="3" xfId="2" applyNumberFormat="1" applyFont="1" applyFill="1" applyBorder="1" applyAlignment="1">
      <alignment horizontal="center" vertical="center"/>
    </xf>
    <xf numFmtId="3" fontId="7" fillId="5" borderId="4" xfId="0"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10" fontId="37" fillId="5" borderId="3" xfId="3" applyNumberFormat="1" applyFont="1" applyFill="1" applyBorder="1" applyAlignment="1">
      <alignment horizontal="center" vertical="center"/>
    </xf>
    <xf numFmtId="10" fontId="37" fillId="5" borderId="4" xfId="3" applyNumberFormat="1" applyFont="1" applyFill="1" applyBorder="1" applyAlignment="1">
      <alignment horizontal="center" vertical="center"/>
    </xf>
    <xf numFmtId="10" fontId="37" fillId="5" borderId="5" xfId="3" applyNumberFormat="1" applyFont="1" applyFill="1" applyBorder="1" applyAlignment="1">
      <alignment horizontal="center" vertical="center"/>
    </xf>
    <xf numFmtId="0" fontId="7" fillId="0" borderId="6" xfId="0" applyFont="1" applyBorder="1" applyAlignment="1">
      <alignment vertical="center"/>
    </xf>
    <xf numFmtId="0" fontId="7" fillId="0" borderId="1" xfId="0" applyFont="1" applyBorder="1" applyAlignment="1">
      <alignment vertical="center"/>
    </xf>
    <xf numFmtId="0" fontId="0" fillId="0" borderId="3" xfId="0" applyBorder="1" applyAlignment="1">
      <alignment vertical="center"/>
    </xf>
    <xf numFmtId="0" fontId="5" fillId="4" borderId="6" xfId="0" applyFont="1" applyFill="1" applyBorder="1" applyAlignment="1">
      <alignment vertical="center" wrapText="1"/>
    </xf>
    <xf numFmtId="0" fontId="46" fillId="4" borderId="8" xfId="0" applyFont="1" applyFill="1" applyBorder="1" applyAlignment="1">
      <alignment horizontal="left" vertical="center"/>
    </xf>
    <xf numFmtId="0" fontId="5" fillId="4" borderId="3" xfId="0" applyFont="1" applyFill="1" applyBorder="1" applyAlignment="1">
      <alignment vertical="center" wrapText="1"/>
    </xf>
    <xf numFmtId="0" fontId="46" fillId="4" borderId="5" xfId="0" applyFont="1" applyFill="1" applyBorder="1" applyAlignment="1">
      <alignment horizontal="left" vertical="center"/>
    </xf>
    <xf numFmtId="0" fontId="7" fillId="0" borderId="8" xfId="0" applyFont="1" applyBorder="1" applyAlignment="1">
      <alignment vertical="center"/>
    </xf>
    <xf numFmtId="0" fontId="7" fillId="0" borderId="2" xfId="0" applyFont="1" applyBorder="1" applyAlignment="1">
      <alignment horizontal="left" vertical="center" indent="2"/>
    </xf>
    <xf numFmtId="0" fontId="7" fillId="0" borderId="5" xfId="0" applyFont="1" applyBorder="1" applyAlignment="1">
      <alignment horizontal="left" vertical="center" indent="2"/>
    </xf>
    <xf numFmtId="0" fontId="7" fillId="0" borderId="6" xfId="0" applyFont="1" applyBorder="1" applyAlignment="1">
      <alignment horizontal="center" vertical="center"/>
    </xf>
    <xf numFmtId="0" fontId="0" fillId="0" borderId="6" xfId="0" applyBorder="1" applyAlignment="1">
      <alignment horizontal="center" vertical="center"/>
    </xf>
    <xf numFmtId="0" fontId="25" fillId="6" borderId="0"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167" fontId="27" fillId="0" borderId="6" xfId="0" applyNumberFormat="1" applyFont="1" applyFill="1" applyBorder="1"/>
    <xf numFmtId="3" fontId="0" fillId="0" borderId="7" xfId="0" applyNumberFormat="1" applyBorder="1"/>
    <xf numFmtId="2" fontId="0" fillId="0" borderId="7" xfId="0" applyNumberFormat="1" applyBorder="1" applyAlignment="1">
      <alignment horizontal="center"/>
    </xf>
    <xf numFmtId="164" fontId="36" fillId="0" borderId="7" xfId="0" applyNumberFormat="1" applyFont="1" applyFill="1" applyBorder="1"/>
    <xf numFmtId="164" fontId="36" fillId="0" borderId="8" xfId="0" applyNumberFormat="1" applyFont="1" applyFill="1" applyBorder="1"/>
    <xf numFmtId="3" fontId="0" fillId="0" borderId="7" xfId="0" applyNumberFormat="1" applyFill="1" applyBorder="1"/>
    <xf numFmtId="2" fontId="0" fillId="0" borderId="7" xfId="0" applyNumberFormat="1" applyFill="1" applyBorder="1" applyAlignment="1">
      <alignment horizontal="center"/>
    </xf>
    <xf numFmtId="0" fontId="0" fillId="0" borderId="4" xfId="0" applyBorder="1" applyAlignment="1">
      <alignment horizontal="center"/>
    </xf>
    <xf numFmtId="167" fontId="27" fillId="0" borderId="3" xfId="0" applyNumberFormat="1" applyFont="1" applyFill="1" applyBorder="1"/>
    <xf numFmtId="3" fontId="0" fillId="0" borderId="4" xfId="0" applyNumberFormat="1" applyBorder="1"/>
    <xf numFmtId="2" fontId="0" fillId="0" borderId="4" xfId="0" applyNumberFormat="1" applyBorder="1" applyAlignment="1">
      <alignment horizontal="center"/>
    </xf>
    <xf numFmtId="164" fontId="36" fillId="0" borderId="4" xfId="0" applyNumberFormat="1" applyFont="1" applyFill="1" applyBorder="1"/>
    <xf numFmtId="164" fontId="36" fillId="0" borderId="5" xfId="0" applyNumberFormat="1" applyFont="1" applyFill="1" applyBorder="1"/>
    <xf numFmtId="3" fontId="0" fillId="0" borderId="4" xfId="0" applyNumberFormat="1" applyFill="1" applyBorder="1"/>
    <xf numFmtId="2" fontId="0" fillId="0" borderId="4" xfId="0" applyNumberFormat="1" applyFill="1" applyBorder="1" applyAlignment="1">
      <alignment horizontal="center"/>
    </xf>
    <xf numFmtId="0" fontId="0" fillId="0" borderId="3" xfId="0" applyBorder="1" applyAlignment="1">
      <alignment horizontal="center"/>
    </xf>
    <xf numFmtId="164" fontId="27" fillId="0" borderId="4" xfId="0" applyNumberFormat="1" applyFont="1" applyFill="1" applyBorder="1"/>
    <xf numFmtId="164" fontId="27" fillId="0" borderId="5" xfId="0" applyNumberFormat="1" applyFont="1" applyFill="1" applyBorder="1"/>
    <xf numFmtId="10" fontId="7" fillId="0" borderId="4" xfId="3" applyNumberFormat="1" applyFont="1" applyBorder="1" applyAlignment="1">
      <alignment horizontal="center" vertical="center"/>
    </xf>
    <xf numFmtId="0" fontId="8" fillId="4" borderId="7"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8" fillId="4" borderId="8" xfId="0" applyFont="1" applyFill="1" applyBorder="1" applyAlignment="1">
      <alignment horizontal="center" vertical="center"/>
    </xf>
    <xf numFmtId="0" fontId="25" fillId="4" borderId="7" xfId="0" applyFont="1" applyFill="1" applyBorder="1" applyAlignment="1">
      <alignment horizontal="center"/>
    </xf>
    <xf numFmtId="0" fontId="49" fillId="0" borderId="0" xfId="0" applyFont="1"/>
    <xf numFmtId="0" fontId="0" fillId="0" borderId="7" xfId="0" applyBorder="1"/>
    <xf numFmtId="3" fontId="7" fillId="0" borderId="4" xfId="2" applyNumberFormat="1" applyFont="1" applyBorder="1" applyAlignment="1">
      <alignment horizontal="center" vertical="center"/>
    </xf>
    <xf numFmtId="164" fontId="6" fillId="0" borderId="1" xfId="0" applyNumberFormat="1" applyFont="1" applyFill="1" applyBorder="1" applyAlignment="1">
      <alignment horizontal="center" vertical="center"/>
    </xf>
    <xf numFmtId="165" fontId="6" fillId="0" borderId="0" xfId="1" applyNumberFormat="1" applyFont="1" applyFill="1" applyBorder="1" applyAlignment="1">
      <alignment horizontal="center" vertical="center"/>
    </xf>
    <xf numFmtId="166" fontId="6" fillId="0" borderId="1" xfId="3" applyNumberFormat="1" applyFont="1" applyFill="1" applyBorder="1" applyAlignment="1">
      <alignment horizontal="center" vertical="center"/>
    </xf>
    <xf numFmtId="166" fontId="6" fillId="0" borderId="0" xfId="3" applyNumberFormat="1" applyFont="1" applyFill="1" applyBorder="1" applyAlignment="1">
      <alignment horizontal="center" vertical="center"/>
    </xf>
    <xf numFmtId="0" fontId="7" fillId="0" borderId="2" xfId="0" applyFont="1" applyFill="1" applyBorder="1" applyAlignment="1">
      <alignment vertical="center"/>
    </xf>
    <xf numFmtId="167" fontId="7" fillId="0" borderId="0" xfId="2" applyNumberFormat="1" applyFont="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0" borderId="1" xfId="0" applyFont="1" applyBorder="1"/>
    <xf numFmtId="0" fontId="7" fillId="0" borderId="3" xfId="0" applyFont="1" applyBorder="1"/>
    <xf numFmtId="0" fontId="0" fillId="0" borderId="0" xfId="0" applyBorder="1" applyAlignment="1">
      <alignment wrapText="1"/>
    </xf>
    <xf numFmtId="166" fontId="6" fillId="0" borderId="2" xfId="3" applyNumberFormat="1" applyFont="1" applyFill="1" applyBorder="1" applyAlignment="1">
      <alignment horizontal="center" vertical="center"/>
    </xf>
    <xf numFmtId="166" fontId="7" fillId="0" borderId="1" xfId="3" applyNumberFormat="1" applyFont="1" applyFill="1" applyBorder="1" applyAlignment="1">
      <alignment horizontal="center" vertical="center"/>
    </xf>
    <xf numFmtId="166" fontId="7" fillId="0" borderId="0" xfId="3" applyNumberFormat="1" applyFont="1" applyFill="1" applyBorder="1" applyAlignment="1">
      <alignment horizontal="center" vertical="center"/>
    </xf>
    <xf numFmtId="0" fontId="8" fillId="4" borderId="8" xfId="0" applyFont="1" applyFill="1" applyBorder="1" applyAlignment="1">
      <alignment vertical="center"/>
    </xf>
    <xf numFmtId="0" fontId="8" fillId="4"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164" fontId="6" fillId="0" borderId="2" xfId="2" applyNumberFormat="1" applyFont="1" applyFill="1" applyBorder="1" applyAlignment="1">
      <alignment horizontal="center" vertical="center"/>
    </xf>
    <xf numFmtId="164" fontId="37" fillId="0" borderId="2" xfId="2" applyNumberFormat="1" applyFont="1" applyFill="1" applyBorder="1" applyAlignment="1">
      <alignment horizontal="center" vertical="center"/>
    </xf>
    <xf numFmtId="164" fontId="37" fillId="0" borderId="2" xfId="0" applyNumberFormat="1" applyFont="1" applyBorder="1" applyAlignment="1">
      <alignment horizontal="center" vertical="center"/>
    </xf>
    <xf numFmtId="164" fontId="37" fillId="0" borderId="5" xfId="2" applyNumberFormat="1" applyFont="1" applyFill="1" applyBorder="1" applyAlignment="1">
      <alignment horizontal="center" vertical="center"/>
    </xf>
    <xf numFmtId="166" fontId="7" fillId="0" borderId="2" xfId="3" applyNumberFormat="1" applyFont="1" applyFill="1" applyBorder="1" applyAlignment="1">
      <alignment horizontal="center" vertical="center"/>
    </xf>
    <xf numFmtId="166" fontId="7" fillId="0" borderId="3" xfId="3" applyNumberFormat="1" applyFont="1" applyFill="1" applyBorder="1" applyAlignment="1">
      <alignment horizontal="center" vertical="center"/>
    </xf>
    <xf numFmtId="166" fontId="7" fillId="0" borderId="4" xfId="3" applyNumberFormat="1" applyFont="1" applyFill="1" applyBorder="1" applyAlignment="1">
      <alignment horizontal="center" vertical="center"/>
    </xf>
    <xf numFmtId="166" fontId="7" fillId="0" borderId="5" xfId="3" applyNumberFormat="1" applyFont="1" applyFill="1" applyBorder="1" applyAlignment="1">
      <alignment horizontal="center" vertical="center"/>
    </xf>
    <xf numFmtId="0" fontId="7" fillId="10" borderId="1" xfId="0" applyFont="1" applyFill="1" applyBorder="1" applyAlignment="1">
      <alignment vertical="center" wrapText="1"/>
    </xf>
    <xf numFmtId="0" fontId="7" fillId="10" borderId="2" xfId="0" applyFont="1" applyFill="1" applyBorder="1" applyAlignment="1">
      <alignment horizontal="left" vertical="center" indent="2"/>
    </xf>
    <xf numFmtId="164" fontId="6" fillId="10" borderId="1" xfId="0" applyNumberFormat="1" applyFont="1" applyFill="1" applyBorder="1" applyAlignment="1">
      <alignment horizontal="center" vertical="center"/>
    </xf>
    <xf numFmtId="165" fontId="6" fillId="10" borderId="0" xfId="1" applyNumberFormat="1" applyFont="1" applyFill="1" applyBorder="1" applyAlignment="1">
      <alignment horizontal="center" vertical="center"/>
    </xf>
    <xf numFmtId="164" fontId="37" fillId="10" borderId="2" xfId="2" applyNumberFormat="1" applyFont="1" applyFill="1" applyBorder="1" applyAlignment="1">
      <alignment horizontal="center" vertical="center"/>
    </xf>
    <xf numFmtId="166" fontId="6" fillId="10" borderId="1" xfId="3" applyNumberFormat="1" applyFont="1" applyFill="1" applyBorder="1" applyAlignment="1">
      <alignment horizontal="center" vertical="center"/>
    </xf>
    <xf numFmtId="166" fontId="6" fillId="10" borderId="0" xfId="3" applyNumberFormat="1" applyFont="1" applyFill="1" applyBorder="1" applyAlignment="1">
      <alignment horizontal="center" vertical="center"/>
    </xf>
    <xf numFmtId="166" fontId="6" fillId="10" borderId="2" xfId="3" applyNumberFormat="1" applyFont="1" applyFill="1" applyBorder="1" applyAlignment="1">
      <alignment horizontal="center" vertical="center"/>
    </xf>
    <xf numFmtId="167" fontId="7" fillId="10" borderId="1" xfId="2" applyNumberFormat="1" applyFont="1" applyFill="1" applyBorder="1" applyAlignment="1">
      <alignment horizontal="center" vertical="center"/>
    </xf>
    <xf numFmtId="3" fontId="7" fillId="10" borderId="0" xfId="2" applyNumberFormat="1" applyFont="1" applyFill="1" applyBorder="1" applyAlignment="1">
      <alignment horizontal="center" vertical="center"/>
    </xf>
    <xf numFmtId="164" fontId="37" fillId="10" borderId="2" xfId="0" applyNumberFormat="1" applyFont="1" applyFill="1" applyBorder="1" applyAlignment="1">
      <alignment horizontal="center" vertical="center"/>
    </xf>
    <xf numFmtId="166" fontId="7" fillId="10" borderId="1" xfId="3" applyNumberFormat="1" applyFont="1" applyFill="1" applyBorder="1" applyAlignment="1">
      <alignment horizontal="center" vertical="center"/>
    </xf>
    <xf numFmtId="166" fontId="7" fillId="10" borderId="0" xfId="3" applyNumberFormat="1" applyFont="1" applyFill="1" applyBorder="1" applyAlignment="1">
      <alignment horizontal="center" vertical="center"/>
    </xf>
    <xf numFmtId="166" fontId="7" fillId="10" borderId="2" xfId="3" applyNumberFormat="1" applyFont="1" applyFill="1" applyBorder="1" applyAlignment="1">
      <alignment horizontal="center" vertical="center"/>
    </xf>
    <xf numFmtId="0" fontId="7" fillId="10" borderId="1" xfId="0" applyFont="1" applyFill="1" applyBorder="1"/>
    <xf numFmtId="0" fontId="7" fillId="10" borderId="2" xfId="0" applyFont="1" applyFill="1" applyBorder="1"/>
    <xf numFmtId="10" fontId="37" fillId="10" borderId="1" xfId="3" applyNumberFormat="1" applyFont="1" applyFill="1" applyBorder="1" applyAlignment="1">
      <alignment horizontal="center" vertical="center"/>
    </xf>
    <xf numFmtId="10" fontId="37" fillId="10" borderId="0" xfId="3" applyNumberFormat="1" applyFont="1" applyFill="1" applyBorder="1" applyAlignment="1">
      <alignment horizontal="center" vertical="center"/>
    </xf>
    <xf numFmtId="10" fontId="37" fillId="10" borderId="2" xfId="3" applyNumberFormat="1" applyFont="1" applyFill="1" applyBorder="1" applyAlignment="1">
      <alignment horizontal="center" vertical="center"/>
    </xf>
    <xf numFmtId="171" fontId="0" fillId="0" borderId="0" xfId="2" applyNumberFormat="1" applyFont="1"/>
    <xf numFmtId="0" fontId="0" fillId="0" borderId="7" xfId="0" applyBorder="1" applyAlignment="1">
      <alignment horizontal="center" vertical="center"/>
    </xf>
    <xf numFmtId="10" fontId="37" fillId="0" borderId="6" xfId="3" applyNumberFormat="1" applyFont="1" applyBorder="1" applyAlignment="1">
      <alignment horizontal="center" vertical="center"/>
    </xf>
    <xf numFmtId="10" fontId="37" fillId="0" borderId="8" xfId="3" applyNumberFormat="1" applyFont="1" applyBorder="1" applyAlignment="1">
      <alignment horizontal="center" vertical="center"/>
    </xf>
    <xf numFmtId="10" fontId="7" fillId="0" borderId="3" xfId="3" applyNumberFormat="1" applyFont="1" applyBorder="1" applyAlignment="1">
      <alignment horizontal="center" vertical="center"/>
    </xf>
    <xf numFmtId="0" fontId="25" fillId="4" borderId="6" xfId="0" applyFont="1" applyFill="1" applyBorder="1" applyAlignment="1">
      <alignment horizontal="center" vertical="center"/>
    </xf>
    <xf numFmtId="0" fontId="25" fillId="4" borderId="1" xfId="0" applyFont="1" applyFill="1" applyBorder="1" applyAlignment="1">
      <alignment horizontal="center" vertical="center"/>
    </xf>
    <xf numFmtId="0" fontId="25" fillId="7" borderId="7" xfId="0" applyFont="1" applyFill="1" applyBorder="1" applyAlignment="1">
      <alignment horizontal="center"/>
    </xf>
    <xf numFmtId="0" fontId="25" fillId="7" borderId="8" xfId="0" applyFont="1" applyFill="1" applyBorder="1" applyAlignment="1">
      <alignment horizontal="center"/>
    </xf>
    <xf numFmtId="0" fontId="7" fillId="0" borderId="0" xfId="0" applyFont="1" applyAlignment="1">
      <alignment horizontal="left"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9" fontId="0" fillId="0" borderId="4" xfId="3" applyFont="1" applyBorder="1" applyAlignment="1">
      <alignment horizontal="center" vertical="center"/>
    </xf>
    <xf numFmtId="9" fontId="0" fillId="0" borderId="5" xfId="3" applyFont="1" applyBorder="1" applyAlignment="1">
      <alignment horizontal="center" vertical="center"/>
    </xf>
    <xf numFmtId="10" fontId="46" fillId="9" borderId="4" xfId="3" applyNumberFormat="1" applyFont="1" applyFill="1" applyBorder="1" applyAlignment="1">
      <alignment horizontal="center" vertical="center"/>
    </xf>
    <xf numFmtId="10" fontId="46" fillId="9" borderId="5" xfId="3"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9" fontId="0" fillId="0" borderId="0" xfId="3" applyFont="1" applyBorder="1" applyAlignment="1">
      <alignment horizontal="center" vertical="center"/>
    </xf>
    <xf numFmtId="9" fontId="0" fillId="0" borderId="2" xfId="3" applyFont="1" applyBorder="1" applyAlignment="1">
      <alignment horizontal="center" vertical="center"/>
    </xf>
    <xf numFmtId="6" fontId="7" fillId="0" borderId="3"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6" fontId="7"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167" fontId="46" fillId="4" borderId="3" xfId="2" applyNumberFormat="1" applyFont="1" applyFill="1" applyBorder="1" applyAlignment="1">
      <alignment horizontal="center" vertical="center"/>
    </xf>
    <xf numFmtId="167" fontId="46" fillId="4" borderId="4" xfId="2" applyNumberFormat="1" applyFont="1" applyFill="1" applyBorder="1" applyAlignment="1">
      <alignment horizontal="center" vertical="center"/>
    </xf>
    <xf numFmtId="167" fontId="46" fillId="4" borderId="5" xfId="2" applyNumberFormat="1" applyFont="1" applyFill="1" applyBorder="1" applyAlignment="1">
      <alignment horizontal="center" vertical="center"/>
    </xf>
    <xf numFmtId="0" fontId="8" fillId="4" borderId="8"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4" borderId="6" xfId="0" applyFont="1" applyFill="1" applyBorder="1" applyAlignment="1">
      <alignment horizontal="center"/>
    </xf>
    <xf numFmtId="0" fontId="25" fillId="4" borderId="7" xfId="0" applyFont="1" applyFill="1" applyBorder="1" applyAlignment="1">
      <alignment horizontal="center"/>
    </xf>
    <xf numFmtId="0" fontId="25" fillId="4" borderId="8" xfId="0" applyFont="1" applyFill="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72">
    <cellStyle name="Accent1" xfId="4" builtinId="29"/>
    <cellStyle name="Accent2" xfId="5" builtinId="33"/>
    <cellStyle name="Comma" xfId="1" builtinId="3"/>
    <cellStyle name="Comma 2" xfId="10"/>
    <cellStyle name="Comma 2 2" xfId="67"/>
    <cellStyle name="Comma 3" xfId="15"/>
    <cellStyle name="Comma 4" xfId="20"/>
    <cellStyle name="Comma 5" xfId="7"/>
    <cellStyle name="Currency" xfId="2" builtinId="4"/>
    <cellStyle name="Currency 2" xfId="16"/>
    <cellStyle name="Currency 3" xfId="19"/>
    <cellStyle name="Currency 4" xfId="26"/>
    <cellStyle name="Euro" xfId="68"/>
    <cellStyle name="Normal" xfId="0" builtinId="0"/>
    <cellStyle name="Normal 10" xfId="24"/>
    <cellStyle name="Normal 2" xfId="6"/>
    <cellStyle name="Normal 2 2" xfId="25"/>
    <cellStyle name="Normal 2 2 2" xfId="71"/>
    <cellStyle name="Normal 2 3" xfId="9"/>
    <cellStyle name="Normal 3" xfId="11"/>
    <cellStyle name="Normal 3 2" xfId="66"/>
    <cellStyle name="Normal 4" xfId="13"/>
    <cellStyle name="Normal 4 2" xfId="69"/>
    <cellStyle name="Normal 5" xfId="14"/>
    <cellStyle name="Normal 6" xfId="17"/>
    <cellStyle name="Normal 7" xfId="18"/>
    <cellStyle name="Normal 8" xfId="22"/>
    <cellStyle name="Normal 9" xfId="23"/>
    <cellStyle name="p10_Normal" xfId="27"/>
    <cellStyle name="p11_Normal" xfId="28"/>
    <cellStyle name="p12_Normal" xfId="29"/>
    <cellStyle name="p13_Normal" xfId="30"/>
    <cellStyle name="p14_Normal" xfId="31"/>
    <cellStyle name="p15_Normal" xfId="32"/>
    <cellStyle name="p16_Normal" xfId="33"/>
    <cellStyle name="p17_Normal" xfId="34"/>
    <cellStyle name="p18_Normal" xfId="35"/>
    <cellStyle name="p19_Normal" xfId="36"/>
    <cellStyle name="p2_Normal" xfId="37"/>
    <cellStyle name="p20_Normal" xfId="38"/>
    <cellStyle name="p21_Normal" xfId="39"/>
    <cellStyle name="p22_Normal" xfId="40"/>
    <cellStyle name="p23_Normal" xfId="41"/>
    <cellStyle name="p24_Normal" xfId="42"/>
    <cellStyle name="p25_Normal" xfId="43"/>
    <cellStyle name="p26_Normal" xfId="44"/>
    <cellStyle name="p27_Normal" xfId="45"/>
    <cellStyle name="p28_Normal" xfId="46"/>
    <cellStyle name="p29_Normal" xfId="47"/>
    <cellStyle name="p3_Normal" xfId="48"/>
    <cellStyle name="p30_Normal" xfId="49"/>
    <cellStyle name="p31_Normal" xfId="50"/>
    <cellStyle name="p32_Normal" xfId="51"/>
    <cellStyle name="p33_Normal" xfId="52"/>
    <cellStyle name="p34_Normal" xfId="53"/>
    <cellStyle name="p35_Normal" xfId="54"/>
    <cellStyle name="p36_Normal" xfId="55"/>
    <cellStyle name="p37_Normal" xfId="56"/>
    <cellStyle name="p38_Normal" xfId="57"/>
    <cellStyle name="p39_Normal" xfId="58"/>
    <cellStyle name="p4_Normal" xfId="59"/>
    <cellStyle name="p40_Normal" xfId="60"/>
    <cellStyle name="p5_Normal" xfId="61"/>
    <cellStyle name="p6_Normal" xfId="62"/>
    <cellStyle name="p7_Normal" xfId="63"/>
    <cellStyle name="p8_Normal" xfId="64"/>
    <cellStyle name="p9_Normal" xfId="65"/>
    <cellStyle name="Percent" xfId="3" builtinId="5"/>
    <cellStyle name="Percent 2" xfId="12"/>
    <cellStyle name="Percent 2 2" xfId="70"/>
    <cellStyle name="Percent 3" xfId="21"/>
    <cellStyle name="Percent 4" xfId="8"/>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333375</xdr:colOff>
      <xdr:row>4</xdr:row>
      <xdr:rowOff>9525</xdr:rowOff>
    </xdr:from>
    <xdr:to>
      <xdr:col>9</xdr:col>
      <xdr:colOff>447675</xdr:colOff>
      <xdr:row>6</xdr:row>
      <xdr:rowOff>190500</xdr:rowOff>
    </xdr:to>
    <xdr:sp macro="" textlink="">
      <xdr:nvSpPr>
        <xdr:cNvPr id="2" name="TextBox 1">
          <a:extLst>
            <a:ext uri="{FF2B5EF4-FFF2-40B4-BE49-F238E27FC236}">
              <a16:creationId xmlns:a16="http://schemas.microsoft.com/office/drawing/2014/main" id="{C95D8619-E97B-4EE3-9C9F-77608A3F21DA}"/>
            </a:ext>
          </a:extLst>
        </xdr:cNvPr>
        <xdr:cNvSpPr txBox="1"/>
      </xdr:nvSpPr>
      <xdr:spPr>
        <a:xfrm>
          <a:off x="4362450" y="971550"/>
          <a:ext cx="2495550" cy="657225"/>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161925</xdr:rowOff>
    </xdr:from>
    <xdr:to>
      <xdr:col>4</xdr:col>
      <xdr:colOff>0</xdr:colOff>
      <xdr:row>15</xdr:row>
      <xdr:rowOff>150395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782929" y="2678530"/>
          <a:ext cx="4515351" cy="55997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200" b="1"/>
            <a:t>Health Care Cost Growth</a:t>
          </a:r>
          <a:r>
            <a:rPr lang="en-US" sz="1200" b="1" baseline="0"/>
            <a:t> Benchmark: </a:t>
          </a:r>
          <a:r>
            <a:rPr lang="en-US" sz="1200" b="1" baseline="0">
              <a:solidFill>
                <a:srgbClr val="FF0000"/>
              </a:solidFill>
            </a:rPr>
            <a:t>3.8%</a:t>
          </a:r>
          <a:endParaRPr lang="en-US" sz="1200" b="1">
            <a:solidFill>
              <a:srgbClr val="FF0000"/>
            </a:solidFill>
          </a:endParaRPr>
        </a:p>
      </xdr:txBody>
    </xdr:sp>
    <xdr:clientData/>
  </xdr:twoCellAnchor>
  <xdr:twoCellAnchor>
    <xdr:from>
      <xdr:col>0</xdr:col>
      <xdr:colOff>419100</xdr:colOff>
      <xdr:row>13</xdr:row>
      <xdr:rowOff>76200</xdr:rowOff>
    </xdr:from>
    <xdr:to>
      <xdr:col>0</xdr:col>
      <xdr:colOff>2914650</xdr:colOff>
      <xdr:row>16</xdr:row>
      <xdr:rowOff>161925</xdr:rowOff>
    </xdr:to>
    <xdr:sp macro="" textlink="">
      <xdr:nvSpPr>
        <xdr:cNvPr id="3" name="TextBox 2">
          <a:extLst>
            <a:ext uri="{FF2B5EF4-FFF2-40B4-BE49-F238E27FC236}">
              <a16:creationId xmlns:a16="http://schemas.microsoft.com/office/drawing/2014/main" id="{0187FB80-A2AB-41E9-A0BA-259DDDC60910}"/>
            </a:ext>
          </a:extLst>
        </xdr:cNvPr>
        <xdr:cNvSpPr txBox="1"/>
      </xdr:nvSpPr>
      <xdr:spPr>
        <a:xfrm>
          <a:off x="419100" y="2590800"/>
          <a:ext cx="2495550" cy="657225"/>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3162300</xdr:colOff>
      <xdr:row>45</xdr:row>
      <xdr:rowOff>109009</xdr:rowOff>
    </xdr:from>
    <xdr:to>
      <xdr:col>5</xdr:col>
      <xdr:colOff>942975</xdr:colOff>
      <xdr:row>47</xdr:row>
      <xdr:rowOff>76200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829550" y="10777009"/>
          <a:ext cx="5219700" cy="291041"/>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Health Care Cost Growth</a:t>
          </a:r>
          <a:r>
            <a:rPr lang="en-US" sz="1200" b="1" baseline="0"/>
            <a:t> Benchmark (2018-2019): </a:t>
          </a:r>
          <a:r>
            <a:rPr lang="en-US" sz="1200" b="1" baseline="0">
              <a:solidFill>
                <a:srgbClr val="FF0000"/>
              </a:solidFill>
            </a:rPr>
            <a:t>3.8%</a:t>
          </a:r>
          <a:endParaRPr lang="en-US" sz="1200" b="1">
            <a:solidFill>
              <a:srgbClr val="FF0000"/>
            </a:solidFill>
          </a:endParaRPr>
        </a:p>
      </xdr:txBody>
    </xdr:sp>
    <xdr:clientData/>
  </xdr:twoCellAnchor>
  <xdr:twoCellAnchor>
    <xdr:from>
      <xdr:col>0</xdr:col>
      <xdr:colOff>903817</xdr:colOff>
      <xdr:row>45</xdr:row>
      <xdr:rowOff>119591</xdr:rowOff>
    </xdr:from>
    <xdr:to>
      <xdr:col>0</xdr:col>
      <xdr:colOff>3399367</xdr:colOff>
      <xdr:row>50</xdr:row>
      <xdr:rowOff>50799</xdr:rowOff>
    </xdr:to>
    <xdr:sp macro="" textlink="">
      <xdr:nvSpPr>
        <xdr:cNvPr id="4" name="TextBox 3">
          <a:extLst>
            <a:ext uri="{FF2B5EF4-FFF2-40B4-BE49-F238E27FC236}">
              <a16:creationId xmlns:a16="http://schemas.microsoft.com/office/drawing/2014/main" id="{9BFFFC3B-A582-4B0E-86EA-A4BD037755E2}"/>
            </a:ext>
          </a:extLst>
        </xdr:cNvPr>
        <xdr:cNvSpPr txBox="1"/>
      </xdr:nvSpPr>
      <xdr:spPr>
        <a:xfrm>
          <a:off x="903817" y="8408458"/>
          <a:ext cx="2495550" cy="820208"/>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Figures in blue are calculated.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1596117</xdr:colOff>
      <xdr:row>30</xdr:row>
      <xdr:rowOff>104775</xdr:rowOff>
    </xdr:from>
    <xdr:to>
      <xdr:col>1</xdr:col>
      <xdr:colOff>4405992</xdr:colOff>
      <xdr:row>34</xdr:row>
      <xdr:rowOff>29935</xdr:rowOff>
    </xdr:to>
    <xdr:sp macro="" textlink="">
      <xdr:nvSpPr>
        <xdr:cNvPr id="2" name="TextBox 1">
          <a:extLst>
            <a:ext uri="{FF2B5EF4-FFF2-40B4-BE49-F238E27FC236}">
              <a16:creationId xmlns:a16="http://schemas.microsoft.com/office/drawing/2014/main" id="{51404584-B9BB-49FE-8443-4030EFC605F2}"/>
            </a:ext>
          </a:extLst>
        </xdr:cNvPr>
        <xdr:cNvSpPr txBox="1"/>
      </xdr:nvSpPr>
      <xdr:spPr>
        <a:xfrm>
          <a:off x="4339317" y="6353175"/>
          <a:ext cx="2809875" cy="665389"/>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Figures in blue are calculated.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666749</xdr:colOff>
      <xdr:row>28</xdr:row>
      <xdr:rowOff>28575</xdr:rowOff>
    </xdr:from>
    <xdr:to>
      <xdr:col>2</xdr:col>
      <xdr:colOff>552449</xdr:colOff>
      <xdr:row>31</xdr:row>
      <xdr:rowOff>114300</xdr:rowOff>
    </xdr:to>
    <xdr:sp macro="" textlink="">
      <xdr:nvSpPr>
        <xdr:cNvPr id="2" name="TextBox 1">
          <a:extLst>
            <a:ext uri="{FF2B5EF4-FFF2-40B4-BE49-F238E27FC236}">
              <a16:creationId xmlns:a16="http://schemas.microsoft.com/office/drawing/2014/main" id="{2C0DC6FF-5518-41E9-AE1F-C4F4D7BF9DFF}"/>
            </a:ext>
          </a:extLst>
        </xdr:cNvPr>
        <xdr:cNvSpPr txBox="1"/>
      </xdr:nvSpPr>
      <xdr:spPr>
        <a:xfrm>
          <a:off x="2600324" y="5819775"/>
          <a:ext cx="2752725" cy="657225"/>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Figures in blue are calculated.</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428625</xdr:colOff>
      <xdr:row>28</xdr:row>
      <xdr:rowOff>66675</xdr:rowOff>
    </xdr:from>
    <xdr:to>
      <xdr:col>2</xdr:col>
      <xdr:colOff>161925</xdr:colOff>
      <xdr:row>31</xdr:row>
      <xdr:rowOff>152400</xdr:rowOff>
    </xdr:to>
    <xdr:sp macro="" textlink="">
      <xdr:nvSpPr>
        <xdr:cNvPr id="2" name="TextBox 1">
          <a:extLst>
            <a:ext uri="{FF2B5EF4-FFF2-40B4-BE49-F238E27FC236}">
              <a16:creationId xmlns:a16="http://schemas.microsoft.com/office/drawing/2014/main" id="{3532AA20-961F-4483-B9E9-A8DD255A4287}"/>
            </a:ext>
          </a:extLst>
        </xdr:cNvPr>
        <xdr:cNvSpPr txBox="1"/>
      </xdr:nvSpPr>
      <xdr:spPr>
        <a:xfrm>
          <a:off x="428625" y="3371850"/>
          <a:ext cx="2495550" cy="657225"/>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Figures in blue are calculated.</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666749</xdr:colOff>
      <xdr:row>26</xdr:row>
      <xdr:rowOff>28575</xdr:rowOff>
    </xdr:from>
    <xdr:to>
      <xdr:col>2</xdr:col>
      <xdr:colOff>552449</xdr:colOff>
      <xdr:row>29</xdr:row>
      <xdr:rowOff>114300</xdr:rowOff>
    </xdr:to>
    <xdr:sp macro="" textlink="">
      <xdr:nvSpPr>
        <xdr:cNvPr id="2" name="TextBox 1">
          <a:extLst>
            <a:ext uri="{FF2B5EF4-FFF2-40B4-BE49-F238E27FC236}">
              <a16:creationId xmlns:a16="http://schemas.microsoft.com/office/drawing/2014/main" id="{0E9F7F93-176E-49E0-A51D-C22FAAADD7D8}"/>
            </a:ext>
          </a:extLst>
        </xdr:cNvPr>
        <xdr:cNvSpPr txBox="1"/>
      </xdr:nvSpPr>
      <xdr:spPr>
        <a:xfrm>
          <a:off x="2600324" y="5962650"/>
          <a:ext cx="2752725" cy="657225"/>
        </a:xfrm>
        <a:prstGeom prst="rect">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a:t>
          </a:r>
          <a:r>
            <a:rPr lang="en-US" sz="1100" baseline="0"/>
            <a:t> All numbers in this workbook are placeholders only, and do not represent real data.   Figures in blue are calculated.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10" workbookViewId="0">
      <selection activeCell="A10" sqref="A10"/>
    </sheetView>
  </sheetViews>
  <sheetFormatPr defaultColWidth="8.85546875" defaultRowHeight="15" x14ac:dyDescent="0.25"/>
  <cols>
    <col min="1" max="1" width="26" bestFit="1" customWidth="1"/>
    <col min="5" max="5" width="7.85546875" customWidth="1"/>
    <col min="6" max="6" width="9.140625" customWidth="1"/>
  </cols>
  <sheetData>
    <row r="1" spans="1:1" s="8" customFormat="1" ht="23.25" x14ac:dyDescent="0.35">
      <c r="A1" s="35"/>
    </row>
    <row r="2" spans="1:1" ht="18.75" x14ac:dyDescent="0.3">
      <c r="A2" s="36" t="s">
        <v>0</v>
      </c>
    </row>
    <row r="3" spans="1:1" s="8" customFormat="1" x14ac:dyDescent="0.25"/>
    <row r="4" spans="1:1" ht="18.75" x14ac:dyDescent="0.3">
      <c r="A4" s="36" t="s">
        <v>1</v>
      </c>
    </row>
    <row r="5" spans="1:1" s="8" customFormat="1" ht="18.75" x14ac:dyDescent="0.3">
      <c r="A5" s="36"/>
    </row>
    <row r="6" spans="1:1" s="8" customFormat="1" ht="18.75" x14ac:dyDescent="0.3">
      <c r="A6" s="36" t="s">
        <v>2</v>
      </c>
    </row>
    <row r="7" spans="1:1" s="8" customFormat="1" ht="18.75" x14ac:dyDescent="0.3">
      <c r="A7" s="36"/>
    </row>
    <row r="8" spans="1:1" ht="18.75" x14ac:dyDescent="0.3">
      <c r="A8" s="36" t="s">
        <v>3</v>
      </c>
    </row>
    <row r="9" spans="1:1" s="8" customFormat="1" ht="18.75" x14ac:dyDescent="0.3">
      <c r="A9" s="36"/>
    </row>
    <row r="10" spans="1:1" ht="18.75" x14ac:dyDescent="0.3">
      <c r="A10" s="36" t="s">
        <v>4</v>
      </c>
    </row>
    <row r="11" spans="1:1" s="8" customFormat="1" ht="18.75" x14ac:dyDescent="0.3">
      <c r="A11" s="36"/>
    </row>
    <row r="12" spans="1:1" ht="18.75" x14ac:dyDescent="0.3">
      <c r="A12" s="36" t="s">
        <v>5</v>
      </c>
    </row>
    <row r="13" spans="1:1" ht="18.75" x14ac:dyDescent="0.3">
      <c r="A13" s="36"/>
    </row>
    <row r="14" spans="1:1" ht="18.75" x14ac:dyDescent="0.3">
      <c r="A14" s="36" t="s">
        <v>6</v>
      </c>
    </row>
    <row r="16" spans="1:1" x14ac:dyDescent="0.25">
      <c r="A16" s="8" t="s">
        <v>7</v>
      </c>
    </row>
    <row r="17" spans="1:1" s="8" customFormat="1" x14ac:dyDescent="0.25">
      <c r="A17" s="148" t="s">
        <v>8</v>
      </c>
    </row>
    <row r="18" spans="1:1" x14ac:dyDescent="0.25">
      <c r="A18" s="148" t="s">
        <v>9</v>
      </c>
    </row>
  </sheetData>
  <pageMargins left="0.7" right="0.7" top="0.75" bottom="0.75" header="0.3" footer="0.3"/>
  <pageSetup orientation="portrait" horizontalDpi="4294967294" verticalDpi="4294967294"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view="pageBreakPreview" zoomScaleNormal="100" zoomScaleSheetLayoutView="100" workbookViewId="0"/>
  </sheetViews>
  <sheetFormatPr defaultColWidth="8.85546875" defaultRowHeight="15" x14ac:dyDescent="0.25"/>
  <cols>
    <col min="1" max="1" width="46.140625" customWidth="1"/>
    <col min="2" max="3" width="18.7109375" customWidth="1"/>
    <col min="4" max="4" width="14.140625" customWidth="1"/>
    <col min="7" max="7" width="14.5703125" bestFit="1" customWidth="1"/>
  </cols>
  <sheetData>
    <row r="1" spans="1:6" s="8" customFormat="1" ht="15.75" x14ac:dyDescent="0.25">
      <c r="A1" s="108" t="s">
        <v>10</v>
      </c>
    </row>
    <row r="2" spans="1:6" s="8" customFormat="1" ht="15.75" thickBot="1" x14ac:dyDescent="0.3">
      <c r="A2" s="1"/>
      <c r="D2" s="363"/>
    </row>
    <row r="3" spans="1:6" x14ac:dyDescent="0.25">
      <c r="A3" s="368" t="s">
        <v>11</v>
      </c>
      <c r="B3" s="311" t="s">
        <v>12</v>
      </c>
      <c r="C3" s="122"/>
      <c r="D3" s="146" t="s">
        <v>13</v>
      </c>
      <c r="E3" s="370" t="s">
        <v>14</v>
      </c>
      <c r="F3" s="371"/>
    </row>
    <row r="4" spans="1:6" x14ac:dyDescent="0.25">
      <c r="A4" s="369"/>
      <c r="B4" s="113" t="s">
        <v>15</v>
      </c>
      <c r="C4" s="123" t="s">
        <v>16</v>
      </c>
      <c r="D4" s="147" t="s">
        <v>17</v>
      </c>
      <c r="E4" s="114" t="s">
        <v>15</v>
      </c>
      <c r="F4" s="115" t="s">
        <v>16</v>
      </c>
    </row>
    <row r="5" spans="1:6" x14ac:dyDescent="0.25">
      <c r="A5" s="116" t="s">
        <v>18</v>
      </c>
      <c r="B5" s="117">
        <f>'2. THCE Components'!C10</f>
        <v>1665411685.4311097</v>
      </c>
      <c r="C5" s="117">
        <f>'2. THCE Components'!D10</f>
        <v>1747816711.4885683</v>
      </c>
      <c r="D5" s="238">
        <f>C5/B5-1</f>
        <v>4.9480273723507162E-2</v>
      </c>
      <c r="E5" s="243">
        <f>B5/$B$10</f>
        <v>0.20822002308154131</v>
      </c>
      <c r="F5" s="244">
        <f>C5/$C$10</f>
        <v>0.21128278385884156</v>
      </c>
    </row>
    <row r="6" spans="1:6" x14ac:dyDescent="0.25">
      <c r="A6" s="116" t="s">
        <v>19</v>
      </c>
      <c r="B6" s="117">
        <f>'2. THCE Components'!C16</f>
        <v>2540129530.3117042</v>
      </c>
      <c r="C6" s="124">
        <f>'2. THCE Components'!D16</f>
        <v>2625158557.1009178</v>
      </c>
      <c r="D6" s="238">
        <f>C6/B6-1</f>
        <v>3.3474287737909059E-2</v>
      </c>
      <c r="E6" s="243">
        <f t="shared" ref="E6:E10" si="0">B6/$B$10</f>
        <v>0.31758263380666429</v>
      </c>
      <c r="F6" s="244">
        <f>C6/$C$10</f>
        <v>0.31733922920485208</v>
      </c>
    </row>
    <row r="7" spans="1:6" x14ac:dyDescent="0.25">
      <c r="A7" s="116" t="s">
        <v>20</v>
      </c>
      <c r="B7" s="130">
        <f>'2. THCE Components'!C20</f>
        <v>162522342.65057608</v>
      </c>
      <c r="C7" s="133">
        <f>'2. THCE Components'!D20</f>
        <v>165543114.59607214</v>
      </c>
      <c r="D7" s="239">
        <f>C7/B7-1</f>
        <v>1.8586810257779307E-2</v>
      </c>
      <c r="E7" s="245">
        <f t="shared" si="0"/>
        <v>2.0319543950605319E-2</v>
      </c>
      <c r="F7" s="246">
        <f>C7/$C$10</f>
        <v>2.0011486256320824E-2</v>
      </c>
    </row>
    <row r="8" spans="1:6" x14ac:dyDescent="0.25">
      <c r="A8" s="129" t="s">
        <v>21</v>
      </c>
      <c r="B8" s="130">
        <f>'2. THCE Components'!C29</f>
        <v>3334864985.3510766</v>
      </c>
      <c r="C8" s="134">
        <f>'2. THCE Components'!D29</f>
        <v>3449306428.2824736</v>
      </c>
      <c r="D8" s="239">
        <f>C8/B8-1</f>
        <v>3.4316664522881402E-2</v>
      </c>
      <c r="E8" s="245">
        <f t="shared" si="0"/>
        <v>0.41694535369125613</v>
      </c>
      <c r="F8" s="246">
        <f>C8/$C$10</f>
        <v>0.41696538301721414</v>
      </c>
    </row>
    <row r="9" spans="1:6" x14ac:dyDescent="0.25">
      <c r="A9" s="118" t="s">
        <v>22</v>
      </c>
      <c r="B9" s="135">
        <f>'2. THCE Components'!C37</f>
        <v>295397749.68273062</v>
      </c>
      <c r="C9" s="136">
        <f>'2. THCE Components'!D37</f>
        <v>284579970.24995333</v>
      </c>
      <c r="D9" s="240">
        <f>C9/B9-1</f>
        <v>-3.6621062429879836E-2</v>
      </c>
      <c r="E9" s="247">
        <f t="shared" si="0"/>
        <v>3.6932445469932913E-2</v>
      </c>
      <c r="F9" s="248">
        <f>C9/$C$10</f>
        <v>3.4401117662771423E-2</v>
      </c>
    </row>
    <row r="10" spans="1:6" x14ac:dyDescent="0.25">
      <c r="A10" s="119" t="s">
        <v>23</v>
      </c>
      <c r="B10" s="249">
        <f>SUM(B5:B9)</f>
        <v>7998326293.4271975</v>
      </c>
      <c r="C10" s="250">
        <f>SUM(C5:C9)</f>
        <v>8272404781.7179852</v>
      </c>
      <c r="D10" s="241">
        <f t="shared" ref="D10" si="1">C10/B10-1</f>
        <v>3.426698014508589E-2</v>
      </c>
      <c r="E10" s="245">
        <f t="shared" si="0"/>
        <v>1</v>
      </c>
      <c r="F10" s="246">
        <f t="shared" ref="F10" si="2">C10/$C$10</f>
        <v>1</v>
      </c>
    </row>
    <row r="11" spans="1:6" x14ac:dyDescent="0.25">
      <c r="A11" s="120" t="s">
        <v>24</v>
      </c>
      <c r="B11" s="137">
        <v>952698</v>
      </c>
      <c r="C11" s="138">
        <v>961939</v>
      </c>
      <c r="D11" s="239">
        <f t="shared" ref="D11" si="3">C11/B11-1</f>
        <v>9.6998209296126348E-3</v>
      </c>
      <c r="E11" s="49"/>
      <c r="F11" s="139"/>
    </row>
    <row r="12" spans="1:6" ht="16.5" thickBot="1" x14ac:dyDescent="0.3">
      <c r="A12" s="121" t="s">
        <v>25</v>
      </c>
      <c r="B12" s="251">
        <f>B10/$B$11</f>
        <v>8395.4477635380754</v>
      </c>
      <c r="C12" s="252">
        <f>C10/$C$11</f>
        <v>8599.7186741757905</v>
      </c>
      <c r="D12" s="242">
        <f t="shared" ref="D12" si="4">C12/B12-1</f>
        <v>2.4331151403844897E-2</v>
      </c>
      <c r="E12" s="140"/>
      <c r="F12" s="141"/>
    </row>
  </sheetData>
  <mergeCells count="2">
    <mergeCell ref="A3:A4"/>
    <mergeCell ref="E3:F3"/>
  </mergeCells>
  <pageMargins left="0.7" right="0.7" top="0.75" bottom="0.75" header="0.3" footer="0.3"/>
  <pageSetup scale="77"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4"/>
  <sheetViews>
    <sheetView view="pageBreakPreview" zoomScale="80" zoomScaleNormal="80" zoomScaleSheetLayoutView="80" workbookViewId="0"/>
  </sheetViews>
  <sheetFormatPr defaultColWidth="9.140625" defaultRowHeight="12.75" x14ac:dyDescent="0.2"/>
  <cols>
    <col min="1" max="1" width="70" style="19" customWidth="1"/>
    <col min="2" max="2" width="49.42578125" style="19" customWidth="1"/>
    <col min="3" max="4" width="20.7109375" style="19" customWidth="1"/>
    <col min="5" max="5" width="20.7109375" style="2" customWidth="1"/>
    <col min="6" max="6" width="19.7109375" style="21" customWidth="1"/>
    <col min="7" max="16384" width="9.140625" style="2"/>
  </cols>
  <sheetData>
    <row r="1" spans="1:6" ht="15.75" x14ac:dyDescent="0.2">
      <c r="A1" s="22" t="s">
        <v>26</v>
      </c>
      <c r="B1" s="17"/>
      <c r="C1" s="17"/>
      <c r="D1" s="17"/>
      <c r="F1" s="308"/>
    </row>
    <row r="2" spans="1:6" ht="13.5" thickBot="1" x14ac:dyDescent="0.25">
      <c r="A2" s="17"/>
      <c r="B2" s="17"/>
      <c r="C2" s="17"/>
      <c r="D2" s="17"/>
      <c r="F2" s="308"/>
    </row>
    <row r="3" spans="1:6" x14ac:dyDescent="0.2">
      <c r="A3" s="56"/>
      <c r="B3" s="56"/>
      <c r="C3" s="303" t="s">
        <v>15</v>
      </c>
      <c r="D3" s="310" t="s">
        <v>16</v>
      </c>
      <c r="E3" s="304" t="s">
        <v>27</v>
      </c>
      <c r="F3" s="305" t="s">
        <v>28</v>
      </c>
    </row>
    <row r="4" spans="1:6" s="4" customFormat="1" ht="21.75" customHeight="1" thickBot="1" x14ac:dyDescent="0.25">
      <c r="A4" s="76" t="s">
        <v>11</v>
      </c>
      <c r="B4" s="76" t="s">
        <v>29</v>
      </c>
      <c r="C4" s="68" t="s">
        <v>30</v>
      </c>
      <c r="D4" s="74" t="s">
        <v>31</v>
      </c>
      <c r="E4" s="69" t="s">
        <v>31</v>
      </c>
      <c r="F4" s="70" t="s">
        <v>31</v>
      </c>
    </row>
    <row r="5" spans="1:6" ht="15.75" x14ac:dyDescent="0.2">
      <c r="A5" s="90" t="s">
        <v>32</v>
      </c>
      <c r="B5" s="57"/>
      <c r="C5" s="32"/>
      <c r="D5" s="98"/>
      <c r="E5" s="104"/>
      <c r="F5" s="105"/>
    </row>
    <row r="6" spans="1:6" ht="15" x14ac:dyDescent="0.2">
      <c r="A6" s="91" t="s">
        <v>18</v>
      </c>
      <c r="B6" s="57"/>
      <c r="C6" s="32"/>
      <c r="D6" s="98"/>
      <c r="E6" s="104"/>
      <c r="F6" s="105"/>
    </row>
    <row r="7" spans="1:6" x14ac:dyDescent="0.2">
      <c r="A7" s="81" t="s">
        <v>33</v>
      </c>
      <c r="B7" s="82" t="s">
        <v>34</v>
      </c>
      <c r="C7" s="32">
        <v>665982991.59274173</v>
      </c>
      <c r="D7" s="98">
        <v>712896891.47108686</v>
      </c>
      <c r="E7" s="202">
        <f>D7-C7</f>
        <v>46913899.878345132</v>
      </c>
      <c r="F7" s="203">
        <f>D7/C7-1</f>
        <v>7.0443090094759686E-2</v>
      </c>
    </row>
    <row r="8" spans="1:6" x14ac:dyDescent="0.2">
      <c r="A8" s="81" t="s">
        <v>35</v>
      </c>
      <c r="B8" s="85" t="s">
        <v>36</v>
      </c>
      <c r="C8" s="32">
        <v>999528693.83836794</v>
      </c>
      <c r="D8" s="98">
        <v>1035029820.0174816</v>
      </c>
      <c r="E8" s="202">
        <f>D8-C8</f>
        <v>35501126.179113626</v>
      </c>
      <c r="F8" s="203">
        <f>D8/C8-1</f>
        <v>3.5517865968192508E-2</v>
      </c>
    </row>
    <row r="9" spans="1:6" x14ac:dyDescent="0.2">
      <c r="A9" s="81" t="s">
        <v>37</v>
      </c>
      <c r="B9" s="82" t="s">
        <v>34</v>
      </c>
      <c r="C9" s="32">
        <v>-100000</v>
      </c>
      <c r="D9" s="98">
        <v>-110000</v>
      </c>
      <c r="E9" s="202">
        <f>D9-C9</f>
        <v>-10000</v>
      </c>
      <c r="F9" s="203">
        <f>D9/C9-1</f>
        <v>0.10000000000000009</v>
      </c>
    </row>
    <row r="10" spans="1:6" x14ac:dyDescent="0.2">
      <c r="A10" s="92" t="s">
        <v>38</v>
      </c>
      <c r="B10" s="149"/>
      <c r="C10" s="222">
        <f>SUM(C7:C9)</f>
        <v>1665411685.4311097</v>
      </c>
      <c r="D10" s="223">
        <f>SUM(D7:D9)</f>
        <v>1747816711.4885683</v>
      </c>
      <c r="E10" s="204">
        <f>D10-C10</f>
        <v>82405026.057458639</v>
      </c>
      <c r="F10" s="205">
        <f>D10/C10-1</f>
        <v>4.9480273723507162E-2</v>
      </c>
    </row>
    <row r="11" spans="1:6" x14ac:dyDescent="0.2">
      <c r="A11" s="93"/>
      <c r="B11" s="149"/>
      <c r="C11" s="33"/>
      <c r="D11" s="99"/>
      <c r="E11" s="206"/>
      <c r="F11" s="205"/>
    </row>
    <row r="12" spans="1:6" ht="15" x14ac:dyDescent="0.2">
      <c r="A12" s="91" t="s">
        <v>19</v>
      </c>
      <c r="B12" s="57"/>
      <c r="C12" s="32"/>
      <c r="D12" s="98"/>
      <c r="E12" s="206"/>
      <c r="F12" s="203"/>
    </row>
    <row r="13" spans="1:6" x14ac:dyDescent="0.2">
      <c r="A13" s="81" t="s">
        <v>39</v>
      </c>
      <c r="B13" s="85" t="s">
        <v>36</v>
      </c>
      <c r="C13" s="32">
        <v>365195709.8745569</v>
      </c>
      <c r="D13" s="98">
        <v>368839323.59484035</v>
      </c>
      <c r="E13" s="206">
        <f>D13-C13</f>
        <v>3643613.7202834487</v>
      </c>
      <c r="F13" s="203">
        <f>D13/C13-1</f>
        <v>9.9771536788726412E-3</v>
      </c>
    </row>
    <row r="14" spans="1:6" x14ac:dyDescent="0.2">
      <c r="A14" s="81" t="s">
        <v>40</v>
      </c>
      <c r="B14" s="57" t="s">
        <v>41</v>
      </c>
      <c r="C14" s="32">
        <v>1828281557.6362286</v>
      </c>
      <c r="D14" s="98">
        <v>1871212342.4659884</v>
      </c>
      <c r="E14" s="206">
        <f>D14-C14</f>
        <v>42930784.829759836</v>
      </c>
      <c r="F14" s="203">
        <f>D14/C14-1</f>
        <v>2.3481495314794154E-2</v>
      </c>
    </row>
    <row r="15" spans="1:6" x14ac:dyDescent="0.2">
      <c r="A15" s="81" t="s">
        <v>42</v>
      </c>
      <c r="B15" s="57" t="s">
        <v>41</v>
      </c>
      <c r="C15" s="32">
        <v>346652262.8009187</v>
      </c>
      <c r="D15" s="98">
        <v>385106891.04008913</v>
      </c>
      <c r="E15" s="206">
        <f>D15-C15</f>
        <v>38454628.239170432</v>
      </c>
      <c r="F15" s="203">
        <f>D15/C15-1</f>
        <v>0.11093142138597489</v>
      </c>
    </row>
    <row r="16" spans="1:6" x14ac:dyDescent="0.2">
      <c r="A16" s="92" t="s">
        <v>38</v>
      </c>
      <c r="B16" s="149"/>
      <c r="C16" s="222">
        <f>SUM(C13:C15)</f>
        <v>2540129530.3117042</v>
      </c>
      <c r="D16" s="223">
        <f>SUM(D13:D15)</f>
        <v>2625158557.1009178</v>
      </c>
      <c r="E16" s="204">
        <f>D16-C16</f>
        <v>85029026.789213657</v>
      </c>
      <c r="F16" s="205">
        <f>D16/C16-1</f>
        <v>3.3474287737909059E-2</v>
      </c>
    </row>
    <row r="17" spans="1:7" x14ac:dyDescent="0.2">
      <c r="A17" s="94"/>
      <c r="B17" s="57"/>
      <c r="C17" s="32"/>
      <c r="D17" s="98"/>
      <c r="E17" s="206"/>
      <c r="F17" s="203"/>
    </row>
    <row r="18" spans="1:7" ht="15" x14ac:dyDescent="0.2">
      <c r="A18" s="91" t="s">
        <v>43</v>
      </c>
      <c r="B18" s="57"/>
      <c r="C18" s="32"/>
      <c r="D18" s="98"/>
      <c r="E18" s="206"/>
      <c r="F18" s="203"/>
    </row>
    <row r="19" spans="1:7" x14ac:dyDescent="0.2">
      <c r="A19" s="81" t="s">
        <v>44</v>
      </c>
      <c r="B19" s="57" t="s">
        <v>45</v>
      </c>
      <c r="C19" s="32">
        <v>162522342.65057608</v>
      </c>
      <c r="D19" s="98">
        <v>165543114.59607214</v>
      </c>
      <c r="E19" s="206">
        <f>D19-C19</f>
        <v>3020771.9454960525</v>
      </c>
      <c r="F19" s="203">
        <f>D19/C19-1</f>
        <v>1.8586810257779307E-2</v>
      </c>
    </row>
    <row r="20" spans="1:7" s="3" customFormat="1" x14ac:dyDescent="0.2">
      <c r="A20" s="92" t="s">
        <v>38</v>
      </c>
      <c r="B20" s="149"/>
      <c r="C20" s="222">
        <f>SUM(C19:C19)</f>
        <v>162522342.65057608</v>
      </c>
      <c r="D20" s="223">
        <f>SUM(D19:D19)</f>
        <v>165543114.59607214</v>
      </c>
      <c r="E20" s="204">
        <f>D20-C20</f>
        <v>3020771.9454960525</v>
      </c>
      <c r="F20" s="205">
        <f>D20/C20-1</f>
        <v>1.8586810257779307E-2</v>
      </c>
    </row>
    <row r="21" spans="1:7" s="3" customFormat="1" x14ac:dyDescent="0.2">
      <c r="A21" s="92"/>
      <c r="B21" s="149"/>
      <c r="C21" s="33"/>
      <c r="D21" s="99"/>
      <c r="E21" s="204"/>
      <c r="F21" s="205"/>
    </row>
    <row r="22" spans="1:7" s="61" customFormat="1" ht="15" x14ac:dyDescent="0.25">
      <c r="A22" s="95" t="s">
        <v>46</v>
      </c>
      <c r="B22" s="150"/>
      <c r="C22" s="224">
        <f>C10+C16+C20</f>
        <v>4368063558.3933897</v>
      </c>
      <c r="D22" s="225">
        <f>D10+D16+D20</f>
        <v>4538518383.1855583</v>
      </c>
      <c r="E22" s="207">
        <f>D22-C22</f>
        <v>170454824.79216862</v>
      </c>
      <c r="F22" s="208">
        <f>D22/C22-1</f>
        <v>3.9022972654469079E-2</v>
      </c>
    </row>
    <row r="23" spans="1:7" s="61" customFormat="1" ht="15" x14ac:dyDescent="0.25">
      <c r="A23" s="95"/>
      <c r="B23" s="150"/>
      <c r="C23" s="62"/>
      <c r="D23" s="100"/>
      <c r="E23" s="207"/>
      <c r="F23" s="208"/>
    </row>
    <row r="24" spans="1:7" s="61" customFormat="1" ht="15" x14ac:dyDescent="0.25">
      <c r="A24" s="95"/>
      <c r="B24" s="150"/>
      <c r="C24" s="62"/>
      <c r="D24" s="100"/>
      <c r="E24" s="207"/>
      <c r="F24" s="208"/>
    </row>
    <row r="25" spans="1:7" ht="15.75" x14ac:dyDescent="0.25">
      <c r="A25" s="87" t="s">
        <v>47</v>
      </c>
      <c r="B25" s="151"/>
      <c r="C25" s="142"/>
      <c r="D25" s="143"/>
      <c r="E25" s="209"/>
      <c r="F25" s="210"/>
    </row>
    <row r="26" spans="1:7" s="132" customFormat="1" x14ac:dyDescent="0.2">
      <c r="A26" s="131" t="s">
        <v>48</v>
      </c>
      <c r="B26" s="85" t="s">
        <v>36</v>
      </c>
      <c r="C26" s="126">
        <v>2248470007.4434233</v>
      </c>
      <c r="D26" s="127">
        <v>2374057395.2406149</v>
      </c>
      <c r="E26" s="211">
        <f>D26-C26</f>
        <v>125587387.79719162</v>
      </c>
      <c r="F26" s="212">
        <f>D26/C26-1</f>
        <v>5.5854597740437884E-2</v>
      </c>
    </row>
    <row r="27" spans="1:7" x14ac:dyDescent="0.2">
      <c r="A27" s="81" t="s">
        <v>49</v>
      </c>
      <c r="B27" s="85" t="s">
        <v>36</v>
      </c>
      <c r="C27" s="126">
        <v>1086494977.9076533</v>
      </c>
      <c r="D27" s="127">
        <v>1075359033.0418584</v>
      </c>
      <c r="E27" s="211">
        <f>D27-C27</f>
        <v>-11135944.865794897</v>
      </c>
      <c r="F27" s="212">
        <f>D27/C27-1</f>
        <v>-1.0249421389172175E-2</v>
      </c>
    </row>
    <row r="28" spans="1:7" x14ac:dyDescent="0.2">
      <c r="A28" s="81" t="s">
        <v>50</v>
      </c>
      <c r="B28" s="85" t="s">
        <v>36</v>
      </c>
      <c r="C28" s="126">
        <v>-100000</v>
      </c>
      <c r="D28" s="127">
        <v>-110000</v>
      </c>
      <c r="E28" s="211">
        <f>D28-C28</f>
        <v>-10000</v>
      </c>
      <c r="F28" s="212">
        <f>D28/C28-1</f>
        <v>0.10000000000000009</v>
      </c>
    </row>
    <row r="29" spans="1:7" s="3" customFormat="1" ht="15" x14ac:dyDescent="0.25">
      <c r="A29" s="88" t="s">
        <v>51</v>
      </c>
      <c r="B29" s="152"/>
      <c r="C29" s="226">
        <f>SUM(C26:C28)</f>
        <v>3334864985.3510766</v>
      </c>
      <c r="D29" s="227">
        <f>SUM(D26:D28)</f>
        <v>3449306428.2824736</v>
      </c>
      <c r="E29" s="213">
        <f>D29-C29</f>
        <v>114441442.93139696</v>
      </c>
      <c r="F29" s="214">
        <f>D29/C29-1</f>
        <v>3.4316664522881402E-2</v>
      </c>
    </row>
    <row r="30" spans="1:7" x14ac:dyDescent="0.2">
      <c r="A30" s="89"/>
      <c r="B30" s="57"/>
      <c r="C30" s="32"/>
      <c r="D30" s="98"/>
      <c r="E30" s="206"/>
      <c r="F30" s="203"/>
    </row>
    <row r="31" spans="1:7" x14ac:dyDescent="0.2">
      <c r="A31" s="57"/>
      <c r="B31" s="57"/>
      <c r="C31" s="32"/>
      <c r="D31" s="98"/>
      <c r="E31" s="206"/>
      <c r="F31" s="203"/>
      <c r="G31" s="5"/>
    </row>
    <row r="32" spans="1:7" ht="15.75" x14ac:dyDescent="0.2">
      <c r="A32" s="87" t="s">
        <v>52</v>
      </c>
      <c r="B32" s="57"/>
      <c r="C32" s="32"/>
      <c r="D32" s="98"/>
      <c r="E32" s="206"/>
      <c r="F32" s="203"/>
    </row>
    <row r="33" spans="1:6" x14ac:dyDescent="0.2">
      <c r="A33" s="81" t="s">
        <v>53</v>
      </c>
      <c r="B33" s="85" t="s">
        <v>54</v>
      </c>
      <c r="C33" s="32">
        <v>107808237.97796075</v>
      </c>
      <c r="D33" s="98">
        <v>106870175.06595144</v>
      </c>
      <c r="E33" s="206">
        <f>D33-C33</f>
        <v>-938062.9120093137</v>
      </c>
      <c r="F33" s="203">
        <f>D33/C33-1</f>
        <v>-8.7012173615256261E-3</v>
      </c>
    </row>
    <row r="34" spans="1:6" x14ac:dyDescent="0.2">
      <c r="A34" s="81" t="s">
        <v>39</v>
      </c>
      <c r="B34" s="85" t="s">
        <v>55</v>
      </c>
      <c r="C34" s="32">
        <v>42725477.378703274</v>
      </c>
      <c r="D34" s="98">
        <v>50825271.839692213</v>
      </c>
      <c r="E34" s="206">
        <f>D34-C34</f>
        <v>8099794.4609889388</v>
      </c>
      <c r="F34" s="203">
        <f>D34/C34-1</f>
        <v>0.18957762342115614</v>
      </c>
    </row>
    <row r="35" spans="1:6" x14ac:dyDescent="0.2">
      <c r="A35" s="81" t="s">
        <v>56</v>
      </c>
      <c r="B35" s="85" t="s">
        <v>57</v>
      </c>
      <c r="C35" s="32">
        <v>52754814.60198798</v>
      </c>
      <c r="D35" s="98">
        <v>40266149.485234112</v>
      </c>
      <c r="E35" s="206">
        <f>D35-C35</f>
        <v>-12488665.116753869</v>
      </c>
      <c r="F35" s="203">
        <f>D35/C35-1</f>
        <v>-0.23673033847195535</v>
      </c>
    </row>
    <row r="36" spans="1:6" x14ac:dyDescent="0.2">
      <c r="A36" s="81" t="s">
        <v>58</v>
      </c>
      <c r="B36" s="85" t="s">
        <v>55</v>
      </c>
      <c r="C36" s="32">
        <v>92109219.724078596</v>
      </c>
      <c r="D36" s="98">
        <v>86618373.859075576</v>
      </c>
      <c r="E36" s="206">
        <f>D36-C36</f>
        <v>-5490845.8650030196</v>
      </c>
      <c r="F36" s="203">
        <f>D36/C36-1</f>
        <v>-5.961233719546577E-2</v>
      </c>
    </row>
    <row r="37" spans="1:6" s="63" customFormat="1" ht="15" x14ac:dyDescent="0.25">
      <c r="A37" s="88" t="s">
        <v>59</v>
      </c>
      <c r="B37" s="152"/>
      <c r="C37" s="228">
        <f>SUM(C33:C36)</f>
        <v>295397749.68273062</v>
      </c>
      <c r="D37" s="229">
        <f>SUM(D33:D36)</f>
        <v>284579970.24995333</v>
      </c>
      <c r="E37" s="207">
        <f>D37-C37</f>
        <v>-10817779.432777286</v>
      </c>
      <c r="F37" s="208">
        <f>D37/C37-1</f>
        <v>-3.6621062429879836E-2</v>
      </c>
    </row>
    <row r="38" spans="1:6" x14ac:dyDescent="0.2">
      <c r="A38" s="96"/>
      <c r="B38" s="153"/>
      <c r="C38" s="34"/>
      <c r="D38" s="101"/>
      <c r="E38" s="172"/>
      <c r="F38" s="173"/>
    </row>
    <row r="39" spans="1:6" ht="11.25" customHeight="1" x14ac:dyDescent="0.2">
      <c r="A39" s="57"/>
      <c r="B39" s="57"/>
      <c r="C39" s="17"/>
      <c r="D39" s="59"/>
      <c r="E39" s="104"/>
      <c r="F39" s="309"/>
    </row>
    <row r="40" spans="1:6" ht="15" x14ac:dyDescent="0.2">
      <c r="A40" s="96"/>
      <c r="B40" s="96"/>
      <c r="C40" s="102" t="s">
        <v>15</v>
      </c>
      <c r="D40" s="103" t="s">
        <v>16</v>
      </c>
      <c r="E40" s="106" t="s">
        <v>27</v>
      </c>
      <c r="F40" s="107" t="s">
        <v>28</v>
      </c>
    </row>
    <row r="41" spans="1:6" ht="15.75" x14ac:dyDescent="0.2">
      <c r="A41" s="87" t="s">
        <v>23</v>
      </c>
      <c r="B41" s="87"/>
      <c r="C41" s="230">
        <f>SUM(C29,C22,C37)</f>
        <v>7998326293.4271975</v>
      </c>
      <c r="D41" s="231">
        <f>SUM(D29,D22,D37)</f>
        <v>8272404781.7179852</v>
      </c>
      <c r="E41" s="215">
        <f>D41-C41</f>
        <v>274078488.2907877</v>
      </c>
      <c r="F41" s="216">
        <f>D41/C41-1</f>
        <v>3.426698014508589E-2</v>
      </c>
    </row>
    <row r="42" spans="1:6" x14ac:dyDescent="0.2">
      <c r="A42" s="57"/>
      <c r="B42" s="57"/>
      <c r="C42" s="232"/>
      <c r="D42" s="233"/>
      <c r="E42" s="211"/>
      <c r="F42" s="217"/>
    </row>
    <row r="43" spans="1:6" ht="15" x14ac:dyDescent="0.2">
      <c r="A43" s="97" t="s">
        <v>24</v>
      </c>
      <c r="B43" s="85" t="s">
        <v>60</v>
      </c>
      <c r="C43" s="236">
        <v>952698</v>
      </c>
      <c r="D43" s="237">
        <v>961939</v>
      </c>
      <c r="E43" s="218">
        <f>D43-C43</f>
        <v>9241</v>
      </c>
      <c r="F43" s="219">
        <f>D43/C43-1</f>
        <v>9.6998209296126348E-3</v>
      </c>
    </row>
    <row r="44" spans="1:6" x14ac:dyDescent="0.2">
      <c r="A44" s="57"/>
      <c r="B44" s="57"/>
      <c r="C44" s="232"/>
      <c r="D44" s="233"/>
      <c r="E44" s="211"/>
      <c r="F44" s="217"/>
    </row>
    <row r="45" spans="1:6" ht="19.5" thickBot="1" x14ac:dyDescent="0.35">
      <c r="A45" s="112" t="s">
        <v>25</v>
      </c>
      <c r="B45" s="154"/>
      <c r="C45" s="234">
        <f>C41/C43</f>
        <v>8395.4477635380754</v>
      </c>
      <c r="D45" s="235">
        <f>D41/D43</f>
        <v>8599.7186741757905</v>
      </c>
      <c r="E45" s="220">
        <f>D45-C45</f>
        <v>204.27091063771513</v>
      </c>
      <c r="F45" s="221">
        <f>D45/C45-1</f>
        <v>2.4331151403844897E-2</v>
      </c>
    </row>
    <row r="53" spans="1:6" ht="26.25" customHeight="1" x14ac:dyDescent="0.2">
      <c r="A53" s="372"/>
      <c r="B53" s="372"/>
      <c r="C53" s="372"/>
      <c r="D53" s="372"/>
      <c r="E53" s="372"/>
      <c r="F53" s="372"/>
    </row>
    <row r="54" spans="1:6" x14ac:dyDescent="0.2">
      <c r="A54" s="50"/>
    </row>
  </sheetData>
  <mergeCells count="1">
    <mergeCell ref="A53:F53"/>
  </mergeCells>
  <pageMargins left="0.7" right="0.7" top="0.75" bottom="0.75" header="0.3" footer="0.3"/>
  <pageSetup scale="46" orientation="portrait"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view="pageBreakPreview" zoomScale="90" zoomScaleNormal="90" zoomScaleSheetLayoutView="90" workbookViewId="0">
      <selection activeCell="B13" sqref="B13"/>
    </sheetView>
  </sheetViews>
  <sheetFormatPr defaultColWidth="9.140625" defaultRowHeight="15" x14ac:dyDescent="0.25"/>
  <cols>
    <col min="1" max="1" width="40" style="23" customWidth="1"/>
    <col min="2" max="2" width="79.42578125" style="23" customWidth="1"/>
    <col min="3" max="3" width="18.7109375" style="23" customWidth="1"/>
    <col min="4" max="5" width="18.7109375" style="24" customWidth="1"/>
    <col min="6" max="6" width="18.7109375" style="23" customWidth="1"/>
    <col min="7" max="8" width="18.7109375" style="24" customWidth="1"/>
    <col min="9" max="12" width="18.7109375" style="17" customWidth="1"/>
    <col min="13" max="16" width="9.140625" style="23"/>
    <col min="17" max="16384" width="9.140625" style="7"/>
  </cols>
  <sheetData>
    <row r="1" spans="1:16" ht="15.6" customHeight="1" x14ac:dyDescent="0.25">
      <c r="A1" s="22" t="s">
        <v>61</v>
      </c>
    </row>
    <row r="2" spans="1:16" ht="18.600000000000001" customHeight="1" thickBot="1" x14ac:dyDescent="0.3">
      <c r="A2" s="25"/>
    </row>
    <row r="3" spans="1:16" ht="19.5" customHeight="1" x14ac:dyDescent="0.25">
      <c r="A3" s="78"/>
      <c r="B3" s="78"/>
      <c r="C3" s="373" t="s">
        <v>15</v>
      </c>
      <c r="D3" s="374"/>
      <c r="E3" s="374"/>
      <c r="F3" s="373" t="s">
        <v>16</v>
      </c>
      <c r="G3" s="374"/>
      <c r="H3" s="374"/>
      <c r="I3" s="375" t="s">
        <v>62</v>
      </c>
      <c r="J3" s="376"/>
      <c r="K3" s="376"/>
      <c r="L3" s="377"/>
    </row>
    <row r="4" spans="1:16" ht="57" customHeight="1" thickBot="1" x14ac:dyDescent="0.3">
      <c r="A4" s="109" t="s">
        <v>11</v>
      </c>
      <c r="B4" s="76" t="s">
        <v>63</v>
      </c>
      <c r="C4" s="67" t="s">
        <v>64</v>
      </c>
      <c r="D4" s="68" t="s">
        <v>65</v>
      </c>
      <c r="E4" s="68" t="s">
        <v>66</v>
      </c>
      <c r="F4" s="67" t="s">
        <v>64</v>
      </c>
      <c r="G4" s="68" t="s">
        <v>65</v>
      </c>
      <c r="H4" s="68" t="s">
        <v>66</v>
      </c>
      <c r="I4" s="86" t="s">
        <v>64</v>
      </c>
      <c r="J4" s="69" t="s">
        <v>67</v>
      </c>
      <c r="K4" s="69" t="s">
        <v>66</v>
      </c>
      <c r="L4" s="70" t="s">
        <v>68</v>
      </c>
    </row>
    <row r="5" spans="1:16" s="49" customFormat="1" ht="14.45" customHeight="1" x14ac:dyDescent="0.25">
      <c r="A5" s="110" t="s">
        <v>69</v>
      </c>
      <c r="B5" s="79"/>
      <c r="C5" s="45"/>
      <c r="D5" s="46"/>
      <c r="E5" s="46"/>
      <c r="F5" s="45"/>
      <c r="G5" s="46"/>
      <c r="H5" s="46"/>
      <c r="I5" s="45"/>
      <c r="J5" s="44"/>
      <c r="K5" s="44"/>
      <c r="L5" s="47"/>
      <c r="M5" s="48"/>
      <c r="N5" s="48"/>
      <c r="O5" s="48"/>
      <c r="P5" s="48"/>
    </row>
    <row r="6" spans="1:16" ht="14.45" customHeight="1" x14ac:dyDescent="0.25">
      <c r="A6" s="57" t="s">
        <v>35</v>
      </c>
      <c r="B6" s="80" t="s">
        <v>70</v>
      </c>
      <c r="C6" s="26"/>
      <c r="D6" s="145"/>
      <c r="E6" s="11"/>
      <c r="F6" s="26"/>
      <c r="G6" s="10"/>
      <c r="H6" s="11"/>
      <c r="I6" s="27"/>
      <c r="J6" s="28"/>
      <c r="K6" s="28"/>
      <c r="L6" s="29"/>
    </row>
    <row r="7" spans="1:16" x14ac:dyDescent="0.25">
      <c r="A7" s="57"/>
      <c r="B7" s="81" t="s">
        <v>71</v>
      </c>
      <c r="C7" s="37">
        <v>1111111</v>
      </c>
      <c r="D7" s="53">
        <v>5000</v>
      </c>
      <c r="E7" s="180">
        <f>C7/D7</f>
        <v>222.22219999999999</v>
      </c>
      <c r="F7" s="37">
        <v>1222222</v>
      </c>
      <c r="G7" s="53">
        <v>5250</v>
      </c>
      <c r="H7" s="180">
        <f>F7/G7</f>
        <v>232.80419047619048</v>
      </c>
      <c r="I7" s="178">
        <f>F7/C7-1</f>
        <v>9.9999909999991088E-2</v>
      </c>
      <c r="J7" s="179">
        <f>G7/D7-1</f>
        <v>5.0000000000000044E-2</v>
      </c>
      <c r="K7" s="179">
        <f>H7/E7-1</f>
        <v>4.7618961904753343E-2</v>
      </c>
      <c r="L7" s="177">
        <v>3.9E-2</v>
      </c>
    </row>
    <row r="8" spans="1:16" s="9" customFormat="1" x14ac:dyDescent="0.25">
      <c r="A8" s="57"/>
      <c r="B8" s="81" t="s">
        <v>72</v>
      </c>
      <c r="C8" s="37">
        <v>1111111</v>
      </c>
      <c r="D8" s="53">
        <v>5000</v>
      </c>
      <c r="E8" s="180">
        <f>C8/D8</f>
        <v>222.22219999999999</v>
      </c>
      <c r="F8" s="37">
        <v>1222222</v>
      </c>
      <c r="G8" s="53">
        <v>5250</v>
      </c>
      <c r="H8" s="180">
        <f t="shared" ref="H8" si="0">F8/G8</f>
        <v>232.80419047619048</v>
      </c>
      <c r="I8" s="178">
        <f t="shared" ref="I8:K8" si="1">F8/C8-1</f>
        <v>9.9999909999991088E-2</v>
      </c>
      <c r="J8" s="179">
        <f t="shared" si="1"/>
        <v>5.0000000000000044E-2</v>
      </c>
      <c r="K8" s="179">
        <f t="shared" si="1"/>
        <v>4.7618961904753343E-2</v>
      </c>
      <c r="L8" s="177">
        <v>3.9E-2</v>
      </c>
      <c r="M8" s="23"/>
      <c r="N8" s="23"/>
      <c r="O8" s="23"/>
      <c r="P8" s="23"/>
    </row>
    <row r="9" spans="1:16" s="9" customFormat="1" x14ac:dyDescent="0.25">
      <c r="A9" s="57"/>
      <c r="B9" s="82"/>
      <c r="C9" s="37"/>
      <c r="D9" s="53"/>
      <c r="E9" s="180"/>
      <c r="F9" s="37"/>
      <c r="G9" s="53"/>
      <c r="H9" s="180"/>
      <c r="I9" s="178"/>
      <c r="J9" s="179"/>
      <c r="K9" s="179"/>
      <c r="L9" s="177"/>
      <c r="M9" s="23"/>
      <c r="N9" s="23"/>
      <c r="O9" s="23"/>
      <c r="P9" s="23"/>
    </row>
    <row r="10" spans="1:16" x14ac:dyDescent="0.25">
      <c r="A10" s="57" t="s">
        <v>33</v>
      </c>
      <c r="B10" s="82" t="s">
        <v>73</v>
      </c>
      <c r="C10" s="51"/>
      <c r="D10" s="53"/>
      <c r="E10" s="188"/>
      <c r="F10" s="51"/>
      <c r="G10" s="53"/>
      <c r="H10" s="188"/>
      <c r="I10" s="178"/>
      <c r="J10" s="179"/>
      <c r="K10" s="179"/>
      <c r="L10" s="177"/>
    </row>
    <row r="11" spans="1:16" x14ac:dyDescent="0.25">
      <c r="A11" s="57"/>
      <c r="B11" s="81" t="s">
        <v>74</v>
      </c>
      <c r="C11" s="37">
        <v>1111111</v>
      </c>
      <c r="D11" s="53">
        <v>5000</v>
      </c>
      <c r="E11" s="180">
        <f>C11/D11</f>
        <v>222.22219999999999</v>
      </c>
      <c r="F11" s="37">
        <v>1222222</v>
      </c>
      <c r="G11" s="53">
        <v>5250</v>
      </c>
      <c r="H11" s="180">
        <f>F11/G11</f>
        <v>232.80419047619048</v>
      </c>
      <c r="I11" s="178">
        <f>F11/C11-1</f>
        <v>9.9999909999991088E-2</v>
      </c>
      <c r="J11" s="179">
        <f>G11/D11-1</f>
        <v>5.0000000000000044E-2</v>
      </c>
      <c r="K11" s="180">
        <f>I11/J11</f>
        <v>1.99999819999982</v>
      </c>
      <c r="L11" s="338">
        <f>J11/K11</f>
        <v>2.5000022500022524E-2</v>
      </c>
    </row>
    <row r="12" spans="1:16" x14ac:dyDescent="0.25">
      <c r="A12" s="57"/>
      <c r="B12" s="155" t="s">
        <v>76</v>
      </c>
      <c r="C12" s="37">
        <v>1111111</v>
      </c>
      <c r="D12" s="53">
        <v>5000</v>
      </c>
      <c r="E12" s="180">
        <f>C12/D12</f>
        <v>222.22219999999999</v>
      </c>
      <c r="F12" s="37">
        <v>1222222</v>
      </c>
      <c r="G12" s="53">
        <v>5250</v>
      </c>
      <c r="H12" s="180">
        <f t="shared" ref="H12" si="2">F12/G12</f>
        <v>232.80419047619048</v>
      </c>
      <c r="I12" s="178">
        <f>F12/C12-1</f>
        <v>9.9999909999991088E-2</v>
      </c>
      <c r="J12" s="179">
        <f>G12/D12-1</f>
        <v>5.0000000000000044E-2</v>
      </c>
      <c r="K12" s="179">
        <f>H12/E12-1</f>
        <v>4.7618961904753343E-2</v>
      </c>
      <c r="L12" s="338">
        <f>J12/K12</f>
        <v>1.0500018900035917</v>
      </c>
    </row>
    <row r="13" spans="1:16" s="9" customFormat="1" x14ac:dyDescent="0.25">
      <c r="A13" s="57"/>
      <c r="B13" s="128"/>
      <c r="C13" s="38"/>
      <c r="D13" s="54"/>
      <c r="E13" s="189"/>
      <c r="F13" s="38"/>
      <c r="G13" s="53"/>
      <c r="H13" s="189"/>
      <c r="I13" s="193"/>
      <c r="J13" s="194"/>
      <c r="K13" s="194"/>
      <c r="L13" s="192"/>
      <c r="M13" s="23"/>
      <c r="N13" s="23"/>
      <c r="O13" s="23"/>
      <c r="P13" s="23"/>
    </row>
    <row r="14" spans="1:16" s="9" customFormat="1" x14ac:dyDescent="0.25">
      <c r="A14" s="58"/>
      <c r="B14" s="83"/>
      <c r="C14" s="43"/>
      <c r="D14" s="55"/>
      <c r="E14" s="190"/>
      <c r="F14" s="43"/>
      <c r="G14" s="55"/>
      <c r="H14" s="190"/>
      <c r="I14" s="182"/>
      <c r="J14" s="183"/>
      <c r="K14" s="183"/>
      <c r="L14" s="184"/>
      <c r="M14" s="23"/>
      <c r="N14" s="23"/>
      <c r="O14" s="23"/>
      <c r="P14" s="23"/>
    </row>
    <row r="15" spans="1:16" s="49" customFormat="1" x14ac:dyDescent="0.25">
      <c r="A15" s="111" t="s">
        <v>19</v>
      </c>
      <c r="B15" s="84"/>
      <c r="C15" s="52"/>
      <c r="D15" s="53"/>
      <c r="E15" s="191"/>
      <c r="F15" s="52"/>
      <c r="G15" s="53"/>
      <c r="H15" s="191"/>
      <c r="I15" s="195"/>
      <c r="J15" s="196"/>
      <c r="K15" s="196"/>
      <c r="L15" s="197"/>
      <c r="M15" s="48"/>
      <c r="N15" s="48"/>
      <c r="O15" s="48"/>
      <c r="P15" s="48"/>
    </row>
    <row r="16" spans="1:16" x14ac:dyDescent="0.25">
      <c r="A16" s="57" t="s">
        <v>39</v>
      </c>
      <c r="B16" s="57" t="s">
        <v>70</v>
      </c>
      <c r="C16" s="38"/>
      <c r="D16" s="53"/>
      <c r="E16" s="180"/>
      <c r="F16" s="38"/>
      <c r="G16" s="53"/>
      <c r="H16" s="180"/>
      <c r="I16" s="178"/>
      <c r="J16" s="179"/>
      <c r="K16" s="179"/>
      <c r="L16" s="177"/>
    </row>
    <row r="17" spans="1:16" x14ac:dyDescent="0.25">
      <c r="A17" s="57"/>
      <c r="B17" s="81" t="s">
        <v>77</v>
      </c>
      <c r="C17" s="37">
        <v>1111111</v>
      </c>
      <c r="D17" s="53">
        <v>5000</v>
      </c>
      <c r="E17" s="180">
        <f>C17/D17</f>
        <v>222.22219999999999</v>
      </c>
      <c r="F17" s="37">
        <v>1222222</v>
      </c>
      <c r="G17" s="53">
        <v>5250</v>
      </c>
      <c r="H17" s="180">
        <f>F17/G17</f>
        <v>232.80419047619048</v>
      </c>
      <c r="I17" s="178">
        <f t="shared" ref="I17:K19" si="3">F17/C17-1</f>
        <v>9.9999909999991088E-2</v>
      </c>
      <c r="J17" s="179">
        <f t="shared" si="3"/>
        <v>5.0000000000000044E-2</v>
      </c>
      <c r="K17" s="179">
        <f t="shared" si="3"/>
        <v>4.7618961904753343E-2</v>
      </c>
      <c r="L17" s="177">
        <v>3.9E-2</v>
      </c>
    </row>
    <row r="18" spans="1:16" s="9" customFormat="1" x14ac:dyDescent="0.25">
      <c r="A18" s="57"/>
      <c r="B18" s="81" t="s">
        <v>78</v>
      </c>
      <c r="C18" s="37">
        <v>1111111</v>
      </c>
      <c r="D18" s="53">
        <v>5000</v>
      </c>
      <c r="E18" s="180">
        <f>C18/D18</f>
        <v>222.22219999999999</v>
      </c>
      <c r="F18" s="37">
        <v>1222222</v>
      </c>
      <c r="G18" s="53">
        <v>5250</v>
      </c>
      <c r="H18" s="180">
        <f>F18/G18</f>
        <v>232.80419047619048</v>
      </c>
      <c r="I18" s="178">
        <f t="shared" ref="I18" si="4">F18/C18-1</f>
        <v>9.9999909999991088E-2</v>
      </c>
      <c r="J18" s="179">
        <f t="shared" ref="J18" si="5">G18/D18-1</f>
        <v>5.0000000000000044E-2</v>
      </c>
      <c r="K18" s="179">
        <f t="shared" ref="K18" si="6">H18/E18-1</f>
        <v>4.7618961904753343E-2</v>
      </c>
      <c r="L18" s="177">
        <v>3.9E-2</v>
      </c>
      <c r="M18" s="23"/>
      <c r="N18" s="23"/>
      <c r="O18" s="23"/>
      <c r="P18" s="23"/>
    </row>
    <row r="19" spans="1:16" x14ac:dyDescent="0.25">
      <c r="A19" s="57"/>
      <c r="B19" s="81" t="s">
        <v>79</v>
      </c>
      <c r="C19" s="37">
        <v>1111111</v>
      </c>
      <c r="D19" s="53">
        <v>5000</v>
      </c>
      <c r="E19" s="180">
        <f t="shared" ref="E19" si="7">C19/D19</f>
        <v>222.22219999999999</v>
      </c>
      <c r="F19" s="37">
        <v>1222222</v>
      </c>
      <c r="G19" s="53">
        <v>5250</v>
      </c>
      <c r="H19" s="180">
        <f t="shared" ref="H19" si="8">F19/G19</f>
        <v>232.80419047619048</v>
      </c>
      <c r="I19" s="178">
        <f t="shared" si="3"/>
        <v>9.9999909999991088E-2</v>
      </c>
      <c r="J19" s="179">
        <f t="shared" si="3"/>
        <v>5.0000000000000044E-2</v>
      </c>
      <c r="K19" s="179">
        <f t="shared" si="3"/>
        <v>4.7618961904753343E-2</v>
      </c>
      <c r="L19" s="177">
        <v>3.9E-2</v>
      </c>
    </row>
    <row r="20" spans="1:16" s="9" customFormat="1" x14ac:dyDescent="0.25">
      <c r="A20" s="57"/>
      <c r="B20" s="82"/>
      <c r="C20" s="38"/>
      <c r="D20" s="53"/>
      <c r="E20" s="180"/>
      <c r="F20" s="38"/>
      <c r="G20" s="53"/>
      <c r="H20" s="180"/>
      <c r="I20" s="178"/>
      <c r="J20" s="179"/>
      <c r="K20" s="179"/>
      <c r="L20" s="177"/>
      <c r="M20" s="23"/>
      <c r="N20" s="23"/>
      <c r="O20" s="23"/>
      <c r="P20" s="23"/>
    </row>
    <row r="21" spans="1:16" x14ac:dyDescent="0.25">
      <c r="A21" s="57" t="s">
        <v>80</v>
      </c>
      <c r="B21" s="57" t="s">
        <v>81</v>
      </c>
      <c r="C21" s="37">
        <v>1111111</v>
      </c>
      <c r="D21" s="53">
        <v>5000</v>
      </c>
      <c r="E21" s="189">
        <f>C21/D21</f>
        <v>222.22219999999999</v>
      </c>
      <c r="F21" s="37">
        <v>1222222</v>
      </c>
      <c r="G21" s="53">
        <v>5250</v>
      </c>
      <c r="H21" s="189">
        <f>F21/G21</f>
        <v>232.80419047619048</v>
      </c>
      <c r="I21" s="178">
        <f t="shared" ref="I21:K22" si="9">F21/C21-1</f>
        <v>9.9999909999991088E-2</v>
      </c>
      <c r="J21" s="179">
        <f t="shared" si="9"/>
        <v>5.0000000000000044E-2</v>
      </c>
      <c r="K21" s="179">
        <f t="shared" si="9"/>
        <v>4.7618961904753343E-2</v>
      </c>
      <c r="L21" s="198" t="s">
        <v>75</v>
      </c>
    </row>
    <row r="22" spans="1:16" x14ac:dyDescent="0.25">
      <c r="A22" s="57" t="s">
        <v>82</v>
      </c>
      <c r="B22" s="57" t="s">
        <v>81</v>
      </c>
      <c r="C22" s="37">
        <v>1111111</v>
      </c>
      <c r="D22" s="53">
        <v>5000</v>
      </c>
      <c r="E22" s="189">
        <f>C22/D22</f>
        <v>222.22219999999999</v>
      </c>
      <c r="F22" s="37">
        <v>1222222</v>
      </c>
      <c r="G22" s="53">
        <v>5250</v>
      </c>
      <c r="H22" s="189">
        <f>F22/G22</f>
        <v>232.80419047619048</v>
      </c>
      <c r="I22" s="178">
        <f t="shared" si="9"/>
        <v>9.9999909999991088E-2</v>
      </c>
      <c r="J22" s="179">
        <f t="shared" si="9"/>
        <v>5.0000000000000044E-2</v>
      </c>
      <c r="K22" s="179">
        <f t="shared" si="9"/>
        <v>4.7618961904753343E-2</v>
      </c>
      <c r="L22" s="198" t="s">
        <v>75</v>
      </c>
    </row>
    <row r="23" spans="1:16" s="9" customFormat="1" x14ac:dyDescent="0.25">
      <c r="A23" s="58"/>
      <c r="B23" s="58"/>
      <c r="C23" s="43"/>
      <c r="D23" s="55"/>
      <c r="E23" s="190"/>
      <c r="F23" s="43"/>
      <c r="G23" s="55"/>
      <c r="H23" s="190"/>
      <c r="I23" s="182"/>
      <c r="J23" s="183"/>
      <c r="K23" s="183"/>
      <c r="L23" s="199"/>
      <c r="M23" s="23"/>
      <c r="N23" s="23"/>
      <c r="O23" s="23"/>
      <c r="P23" s="23"/>
    </row>
    <row r="24" spans="1:16" s="49" customFormat="1" x14ac:dyDescent="0.25">
      <c r="A24" s="111" t="s">
        <v>83</v>
      </c>
      <c r="B24" s="85"/>
      <c r="C24" s="52"/>
      <c r="D24" s="53"/>
      <c r="E24" s="191"/>
      <c r="F24" s="52"/>
      <c r="G24" s="53"/>
      <c r="H24" s="191"/>
      <c r="I24" s="195"/>
      <c r="J24" s="196"/>
      <c r="K24" s="196"/>
      <c r="L24" s="200"/>
      <c r="M24" s="48"/>
      <c r="N24" s="48"/>
      <c r="O24" s="48"/>
      <c r="P24" s="48"/>
    </row>
    <row r="25" spans="1:16" ht="15.75" thickBot="1" x14ac:dyDescent="0.3">
      <c r="A25" s="77" t="s">
        <v>84</v>
      </c>
      <c r="B25" s="77" t="s">
        <v>85</v>
      </c>
      <c r="C25" s="37">
        <v>1111111</v>
      </c>
      <c r="D25" s="125" t="s">
        <v>75</v>
      </c>
      <c r="E25" s="181" t="s">
        <v>75</v>
      </c>
      <c r="F25" s="157">
        <v>1222222</v>
      </c>
      <c r="G25" s="125" t="s">
        <v>75</v>
      </c>
      <c r="H25" s="181" t="s">
        <v>75</v>
      </c>
      <c r="I25" s="186">
        <f>F25/C25-1</f>
        <v>9.9999909999991088E-2</v>
      </c>
      <c r="J25" s="187" t="s">
        <v>75</v>
      </c>
      <c r="K25" s="187" t="s">
        <v>75</v>
      </c>
      <c r="L25" s="201" t="s">
        <v>75</v>
      </c>
    </row>
    <row r="26" spans="1:16" x14ac:dyDescent="0.25">
      <c r="A26" s="17"/>
      <c r="B26" s="17"/>
      <c r="C26" s="156"/>
      <c r="D26" s="308"/>
      <c r="E26" s="308"/>
      <c r="F26" s="17"/>
      <c r="G26" s="308"/>
      <c r="H26" s="308"/>
      <c r="I26" s="28"/>
      <c r="J26" s="28"/>
      <c r="K26" s="28"/>
      <c r="L26" s="28"/>
    </row>
    <row r="27" spans="1:16" x14ac:dyDescent="0.25">
      <c r="A27" s="17" t="s">
        <v>7</v>
      </c>
      <c r="B27" s="17"/>
      <c r="C27" s="17"/>
      <c r="D27" s="308"/>
      <c r="E27" s="308"/>
      <c r="F27" s="17"/>
      <c r="G27" s="308"/>
      <c r="H27" s="308"/>
    </row>
    <row r="28" spans="1:16" s="9" customFormat="1" x14ac:dyDescent="0.25">
      <c r="A28" s="312" t="s">
        <v>86</v>
      </c>
      <c r="B28" s="17"/>
      <c r="C28" s="17"/>
      <c r="D28" s="308"/>
      <c r="E28" s="308"/>
      <c r="F28" s="17"/>
      <c r="G28" s="308"/>
      <c r="H28" s="308"/>
      <c r="I28" s="17"/>
      <c r="J28" s="17"/>
      <c r="K28" s="17"/>
      <c r="L28" s="17"/>
      <c r="M28" s="23"/>
      <c r="N28" s="23"/>
      <c r="O28" s="23"/>
      <c r="P28" s="23"/>
    </row>
    <row r="29" spans="1:16" x14ac:dyDescent="0.25">
      <c r="A29" s="17" t="s">
        <v>87</v>
      </c>
    </row>
    <row r="30" spans="1:16" s="9" customFormat="1" x14ac:dyDescent="0.25">
      <c r="A30" s="17" t="s">
        <v>88</v>
      </c>
      <c r="B30" s="17"/>
      <c r="C30" s="17"/>
      <c r="D30" s="308"/>
      <c r="E30" s="308"/>
      <c r="F30" s="17"/>
      <c r="G30" s="308"/>
      <c r="H30" s="308"/>
      <c r="I30" s="17"/>
      <c r="J30" s="17"/>
      <c r="K30" s="17"/>
      <c r="L30" s="17"/>
      <c r="M30" s="23"/>
      <c r="N30" s="23"/>
      <c r="O30" s="23"/>
      <c r="P30" s="23"/>
    </row>
    <row r="31" spans="1:16" x14ac:dyDescent="0.25">
      <c r="A31" s="30" t="s">
        <v>89</v>
      </c>
      <c r="B31" s="17"/>
      <c r="C31" s="17"/>
      <c r="D31" s="308"/>
      <c r="E31" s="308"/>
      <c r="F31" s="17"/>
      <c r="G31" s="308"/>
      <c r="H31" s="308"/>
    </row>
    <row r="32" spans="1:16" s="9" customFormat="1" x14ac:dyDescent="0.25">
      <c r="B32" s="65"/>
      <c r="C32" s="66"/>
      <c r="D32" s="66"/>
      <c r="E32" s="66"/>
      <c r="F32" s="17"/>
      <c r="G32" s="308"/>
      <c r="H32" s="308"/>
      <c r="I32" s="17"/>
      <c r="J32" s="17"/>
      <c r="K32" s="17"/>
      <c r="L32" s="17"/>
      <c r="M32" s="23"/>
      <c r="N32" s="23"/>
      <c r="O32" s="23"/>
      <c r="P32" s="23"/>
    </row>
  </sheetData>
  <mergeCells count="3">
    <mergeCell ref="F3:H3"/>
    <mergeCell ref="C3:E3"/>
    <mergeCell ref="I3:L3"/>
  </mergeCells>
  <pageMargins left="0.7" right="0.7" top="0.75" bottom="0.75" header="0.3" footer="0.3"/>
  <pageSetup scale="54" orientation="portrait" verticalDpi="4294967294" r:id="rId1"/>
  <colBreaks count="1" manualBreakCount="1">
    <brk id="3" max="34" man="1"/>
  </colBreaks>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90" zoomScaleNormal="80" zoomScaleSheetLayoutView="90" workbookViewId="0"/>
  </sheetViews>
  <sheetFormatPr defaultColWidth="8.85546875" defaultRowHeight="15" x14ac:dyDescent="0.25"/>
  <cols>
    <col min="1" max="1" width="29" style="13" customWidth="1"/>
    <col min="2" max="2" width="43" style="13" customWidth="1"/>
    <col min="3" max="14" width="15.42578125" style="20" customWidth="1"/>
  </cols>
  <sheetData>
    <row r="1" spans="1:14" ht="15.75" x14ac:dyDescent="0.25">
      <c r="A1" s="12" t="s">
        <v>90</v>
      </c>
    </row>
    <row r="2" spans="1:14" ht="16.5" thickBot="1" x14ac:dyDescent="0.3">
      <c r="A2" s="12"/>
    </row>
    <row r="3" spans="1:14" s="6" customFormat="1" x14ac:dyDescent="0.25">
      <c r="A3" s="14"/>
      <c r="B3" s="15"/>
      <c r="C3" s="373" t="s">
        <v>15</v>
      </c>
      <c r="D3" s="374"/>
      <c r="E3" s="374"/>
      <c r="F3" s="374"/>
      <c r="G3" s="373" t="s">
        <v>16</v>
      </c>
      <c r="H3" s="374"/>
      <c r="I3" s="374"/>
      <c r="J3" s="374"/>
      <c r="K3" s="375" t="s">
        <v>62</v>
      </c>
      <c r="L3" s="376"/>
      <c r="M3" s="376"/>
      <c r="N3" s="377"/>
    </row>
    <row r="4" spans="1:14" s="6" customFormat="1" ht="47.25" customHeight="1" thickBot="1" x14ac:dyDescent="0.3">
      <c r="A4" s="71" t="s">
        <v>11</v>
      </c>
      <c r="B4" s="72" t="s">
        <v>91</v>
      </c>
      <c r="C4" s="73" t="s">
        <v>64</v>
      </c>
      <c r="D4" s="68" t="s">
        <v>92</v>
      </c>
      <c r="E4" s="68" t="s">
        <v>134</v>
      </c>
      <c r="F4" s="68" t="s">
        <v>133</v>
      </c>
      <c r="G4" s="73" t="s">
        <v>64</v>
      </c>
      <c r="H4" s="68" t="s">
        <v>92</v>
      </c>
      <c r="I4" s="68" t="s">
        <v>134</v>
      </c>
      <c r="J4" s="68" t="s">
        <v>133</v>
      </c>
      <c r="K4" s="75" t="s">
        <v>64</v>
      </c>
      <c r="L4" s="69" t="s">
        <v>92</v>
      </c>
      <c r="M4" s="69" t="s">
        <v>134</v>
      </c>
      <c r="N4" s="70" t="s">
        <v>68</v>
      </c>
    </row>
    <row r="5" spans="1:14" x14ac:dyDescent="0.25">
      <c r="A5" s="253" t="s">
        <v>94</v>
      </c>
      <c r="B5" s="254" t="s">
        <v>70</v>
      </c>
      <c r="C5" s="255"/>
      <c r="D5" s="256"/>
      <c r="E5" s="257"/>
      <c r="G5" s="255"/>
      <c r="H5" s="256"/>
      <c r="I5" s="257"/>
      <c r="K5" s="258"/>
      <c r="L5" s="259"/>
      <c r="M5" s="259"/>
      <c r="N5" s="260"/>
    </row>
    <row r="6" spans="1:14" x14ac:dyDescent="0.25">
      <c r="A6" s="18"/>
      <c r="B6" s="31" t="s">
        <v>77</v>
      </c>
      <c r="C6" s="37">
        <v>1111111</v>
      </c>
      <c r="D6" s="64">
        <v>5000</v>
      </c>
      <c r="E6" s="180">
        <f>C6/D6</f>
        <v>222.22219999999999</v>
      </c>
      <c r="F6" s="21">
        <v>255.55</v>
      </c>
      <c r="G6" s="37">
        <v>1222222</v>
      </c>
      <c r="H6" s="64">
        <v>5250</v>
      </c>
      <c r="I6" s="180">
        <f>G6/H6</f>
        <v>232.80419047619048</v>
      </c>
      <c r="J6" s="21">
        <v>266.55</v>
      </c>
      <c r="K6" s="178">
        <f>G6/C6-1</f>
        <v>9.9999909999991088E-2</v>
      </c>
      <c r="L6" s="179">
        <f>H6/D6-1</f>
        <v>5.0000000000000044E-2</v>
      </c>
      <c r="M6" s="179">
        <f>I6/E6-1</f>
        <v>4.7618961904753343E-2</v>
      </c>
      <c r="N6" s="177">
        <f>J6/F6-1</f>
        <v>4.3044414009000276E-2</v>
      </c>
    </row>
    <row r="7" spans="1:14" x14ac:dyDescent="0.25">
      <c r="A7" s="16"/>
      <c r="B7" s="31" t="s">
        <v>78</v>
      </c>
      <c r="C7" s="37">
        <v>1111111</v>
      </c>
      <c r="D7" s="64">
        <v>5000</v>
      </c>
      <c r="E7" s="180">
        <f>C7/D7</f>
        <v>222.22219999999999</v>
      </c>
      <c r="F7" s="21">
        <v>255.55</v>
      </c>
      <c r="G7" s="37">
        <v>1222222</v>
      </c>
      <c r="H7" s="64">
        <v>5250</v>
      </c>
      <c r="I7" s="180">
        <f>G7/H7</f>
        <v>232.80419047619048</v>
      </c>
      <c r="J7" s="21">
        <v>266.55</v>
      </c>
      <c r="K7" s="178">
        <f t="shared" ref="K7:M9" si="0">G7/C7-1</f>
        <v>9.9999909999991088E-2</v>
      </c>
      <c r="L7" s="179">
        <f t="shared" si="0"/>
        <v>5.0000000000000044E-2</v>
      </c>
      <c r="M7" s="179">
        <f t="shared" si="0"/>
        <v>4.7618961904753343E-2</v>
      </c>
      <c r="N7" s="177">
        <f t="shared" ref="N7:N9" si="1">J7/F7-1</f>
        <v>4.3044414009000276E-2</v>
      </c>
    </row>
    <row r="8" spans="1:14" x14ac:dyDescent="0.25">
      <c r="A8" s="16"/>
      <c r="B8" s="31" t="s">
        <v>72</v>
      </c>
      <c r="C8" s="37">
        <v>1111111</v>
      </c>
      <c r="D8" s="64">
        <v>5000</v>
      </c>
      <c r="E8" s="180">
        <f>C8/D8</f>
        <v>222.22219999999999</v>
      </c>
      <c r="F8" s="21">
        <v>255.55</v>
      </c>
      <c r="G8" s="37">
        <v>1222222</v>
      </c>
      <c r="H8" s="64">
        <v>5250</v>
      </c>
      <c r="I8" s="180">
        <f>G8/H8</f>
        <v>232.80419047619048</v>
      </c>
      <c r="J8" s="21">
        <v>266.55</v>
      </c>
      <c r="K8" s="178">
        <f t="shared" si="0"/>
        <v>9.9999909999991088E-2</v>
      </c>
      <c r="L8" s="179">
        <f t="shared" si="0"/>
        <v>5.0000000000000044E-2</v>
      </c>
      <c r="M8" s="179">
        <f t="shared" si="0"/>
        <v>4.7618961904753343E-2</v>
      </c>
      <c r="N8" s="177">
        <f t="shared" si="1"/>
        <v>4.3044414009000276E-2</v>
      </c>
    </row>
    <row r="9" spans="1:14" x14ac:dyDescent="0.25">
      <c r="A9" s="16"/>
      <c r="B9" s="31" t="s">
        <v>79</v>
      </c>
      <c r="C9" s="37">
        <v>1111111</v>
      </c>
      <c r="D9" s="64">
        <v>5000</v>
      </c>
      <c r="E9" s="180">
        <f>C9/D9</f>
        <v>222.22219999999999</v>
      </c>
      <c r="F9" s="21">
        <v>255.55</v>
      </c>
      <c r="G9" s="37">
        <v>1222222</v>
      </c>
      <c r="H9" s="64">
        <v>5250</v>
      </c>
      <c r="I9" s="180">
        <f>G9/H9</f>
        <v>232.80419047619048</v>
      </c>
      <c r="J9" s="21">
        <v>266.55</v>
      </c>
      <c r="K9" s="178">
        <f t="shared" si="0"/>
        <v>9.9999909999991088E-2</v>
      </c>
      <c r="L9" s="179">
        <f t="shared" si="0"/>
        <v>5.0000000000000044E-2</v>
      </c>
      <c r="M9" s="179">
        <f t="shared" si="0"/>
        <v>4.7618961904753343E-2</v>
      </c>
      <c r="N9" s="177">
        <f t="shared" si="1"/>
        <v>4.3044414009000276E-2</v>
      </c>
    </row>
    <row r="10" spans="1:14" s="8" customFormat="1" x14ac:dyDescent="0.25">
      <c r="A10" s="39"/>
      <c r="B10" s="40"/>
      <c r="C10" s="41"/>
      <c r="D10" s="55"/>
      <c r="E10" s="42"/>
      <c r="F10" s="42"/>
      <c r="G10" s="41"/>
      <c r="H10" s="55"/>
      <c r="I10" s="42"/>
      <c r="J10" s="42"/>
      <c r="K10" s="182"/>
      <c r="L10" s="183"/>
      <c r="M10" s="183"/>
      <c r="N10" s="184"/>
    </row>
    <row r="11" spans="1:14" s="8" customFormat="1" ht="25.5" x14ac:dyDescent="0.25">
      <c r="A11" s="16" t="s">
        <v>95</v>
      </c>
      <c r="B11" s="17" t="s">
        <v>96</v>
      </c>
      <c r="C11" s="38"/>
      <c r="D11" s="53"/>
      <c r="E11" s="308"/>
      <c r="F11" s="2"/>
      <c r="G11" s="38"/>
      <c r="H11" s="53"/>
      <c r="I11" s="308"/>
      <c r="J11" s="2"/>
      <c r="K11" s="178"/>
      <c r="L11" s="179"/>
      <c r="M11" s="179"/>
      <c r="N11" s="185"/>
    </row>
    <row r="12" spans="1:14" s="8" customFormat="1" x14ac:dyDescent="0.25">
      <c r="A12" s="16" t="s">
        <v>97</v>
      </c>
      <c r="B12" s="31" t="s">
        <v>77</v>
      </c>
      <c r="C12" s="37">
        <v>1111111</v>
      </c>
      <c r="D12" s="64">
        <v>5000</v>
      </c>
      <c r="E12" s="180">
        <f>C12/D12</f>
        <v>222.22219999999999</v>
      </c>
      <c r="F12" s="21">
        <v>255.55</v>
      </c>
      <c r="G12" s="37">
        <v>1222222</v>
      </c>
      <c r="H12" s="64">
        <v>5250</v>
      </c>
      <c r="I12" s="180">
        <f>G12/H12</f>
        <v>232.80419047619048</v>
      </c>
      <c r="J12" s="21">
        <v>266.55</v>
      </c>
      <c r="K12" s="178">
        <f t="shared" ref="K12:M15" si="2">G12/C12-1</f>
        <v>9.9999909999991088E-2</v>
      </c>
      <c r="L12" s="179">
        <f t="shared" si="2"/>
        <v>5.0000000000000044E-2</v>
      </c>
      <c r="M12" s="179">
        <f t="shared" si="2"/>
        <v>4.7618961904753343E-2</v>
      </c>
      <c r="N12" s="177">
        <f t="shared" ref="N12:N15" si="3">J12/F12-1</f>
        <v>4.3044414009000276E-2</v>
      </c>
    </row>
    <row r="13" spans="1:14" s="8" customFormat="1" x14ac:dyDescent="0.25">
      <c r="A13" s="18"/>
      <c r="B13" s="31" t="s">
        <v>78</v>
      </c>
      <c r="C13" s="37">
        <v>1111111</v>
      </c>
      <c r="D13" s="64">
        <v>5000</v>
      </c>
      <c r="E13" s="180">
        <f>C13/D13</f>
        <v>222.22219999999999</v>
      </c>
      <c r="F13" s="21">
        <v>255.55</v>
      </c>
      <c r="G13" s="37">
        <v>1222222</v>
      </c>
      <c r="H13" s="64">
        <v>5250</v>
      </c>
      <c r="I13" s="180">
        <f>G13/H13</f>
        <v>232.80419047619048</v>
      </c>
      <c r="J13" s="21">
        <v>266.55</v>
      </c>
      <c r="K13" s="178">
        <f t="shared" si="2"/>
        <v>9.9999909999991088E-2</v>
      </c>
      <c r="L13" s="179">
        <f t="shared" si="2"/>
        <v>5.0000000000000044E-2</v>
      </c>
      <c r="M13" s="179">
        <f t="shared" si="2"/>
        <v>4.7618961904753343E-2</v>
      </c>
      <c r="N13" s="177">
        <f t="shared" si="3"/>
        <v>4.3044414009000276E-2</v>
      </c>
    </row>
    <row r="14" spans="1:14" s="8" customFormat="1" x14ac:dyDescent="0.25">
      <c r="A14" s="16"/>
      <c r="B14" s="31" t="s">
        <v>72</v>
      </c>
      <c r="C14" s="37">
        <v>1111111</v>
      </c>
      <c r="D14" s="64">
        <v>5000</v>
      </c>
      <c r="E14" s="180">
        <f>C14/D14</f>
        <v>222.22219999999999</v>
      </c>
      <c r="F14" s="21">
        <v>255.55</v>
      </c>
      <c r="G14" s="37">
        <v>1222222</v>
      </c>
      <c r="H14" s="64">
        <v>5250</v>
      </c>
      <c r="I14" s="180">
        <f>G14/H14</f>
        <v>232.80419047619048</v>
      </c>
      <c r="J14" s="21">
        <v>266.55</v>
      </c>
      <c r="K14" s="178">
        <f t="shared" si="2"/>
        <v>9.9999909999991088E-2</v>
      </c>
      <c r="L14" s="179">
        <f t="shared" si="2"/>
        <v>5.0000000000000044E-2</v>
      </c>
      <c r="M14" s="179">
        <f t="shared" si="2"/>
        <v>4.7618961904753343E-2</v>
      </c>
      <c r="N14" s="177">
        <f t="shared" si="3"/>
        <v>4.3044414009000276E-2</v>
      </c>
    </row>
    <row r="15" spans="1:14" s="9" customFormat="1" x14ac:dyDescent="0.25">
      <c r="A15" s="16"/>
      <c r="B15" s="31" t="s">
        <v>79</v>
      </c>
      <c r="C15" s="37">
        <v>1111111</v>
      </c>
      <c r="D15" s="64">
        <v>5000</v>
      </c>
      <c r="E15" s="180">
        <f>C15/D15</f>
        <v>222.22219999999999</v>
      </c>
      <c r="F15" s="21">
        <v>255.55</v>
      </c>
      <c r="G15" s="37">
        <v>1222222</v>
      </c>
      <c r="H15" s="64">
        <v>5250</v>
      </c>
      <c r="I15" s="180">
        <f>G15/H15</f>
        <v>232.80419047619048</v>
      </c>
      <c r="J15" s="21">
        <v>266.55</v>
      </c>
      <c r="K15" s="178">
        <f t="shared" si="2"/>
        <v>9.9999909999991088E-2</v>
      </c>
      <c r="L15" s="179">
        <f t="shared" si="2"/>
        <v>5.0000000000000044E-2</v>
      </c>
      <c r="M15" s="179">
        <f t="shared" si="2"/>
        <v>4.7618961904753343E-2</v>
      </c>
      <c r="N15" s="177">
        <f t="shared" si="3"/>
        <v>4.3044414009000276E-2</v>
      </c>
    </row>
    <row r="16" spans="1:14" s="8" customFormat="1" ht="15.75" thickBot="1" x14ac:dyDescent="0.3">
      <c r="A16" s="261"/>
      <c r="B16" s="262"/>
      <c r="C16" s="263"/>
      <c r="D16" s="264"/>
      <c r="E16" s="264"/>
      <c r="F16" s="265"/>
      <c r="G16" s="263"/>
      <c r="H16" s="264"/>
      <c r="I16" s="264"/>
      <c r="J16" s="265"/>
      <c r="K16" s="266"/>
      <c r="L16" s="267"/>
      <c r="M16" s="267"/>
      <c r="N16" s="268"/>
    </row>
    <row r="17" spans="1:14" s="8" customFormat="1" x14ac:dyDescent="0.25">
      <c r="A17" s="272"/>
      <c r="B17" s="273"/>
      <c r="C17" s="373" t="s">
        <v>15</v>
      </c>
      <c r="D17" s="374"/>
      <c r="E17" s="374"/>
      <c r="F17" s="395"/>
      <c r="G17" s="373" t="s">
        <v>16</v>
      </c>
      <c r="H17" s="374"/>
      <c r="I17" s="374"/>
      <c r="J17" s="395"/>
      <c r="K17" s="376" t="s">
        <v>62</v>
      </c>
      <c r="L17" s="376"/>
      <c r="M17" s="376"/>
      <c r="N17" s="377"/>
    </row>
    <row r="18" spans="1:14" s="8" customFormat="1" ht="15.75" thickBot="1" x14ac:dyDescent="0.3">
      <c r="A18" s="274"/>
      <c r="B18" s="275"/>
      <c r="C18" s="392" t="s">
        <v>98</v>
      </c>
      <c r="D18" s="393"/>
      <c r="E18" s="393"/>
      <c r="F18" s="394"/>
      <c r="G18" s="392" t="s">
        <v>98</v>
      </c>
      <c r="H18" s="393"/>
      <c r="I18" s="393"/>
      <c r="J18" s="394"/>
      <c r="K18" s="380" t="s">
        <v>98</v>
      </c>
      <c r="L18" s="380"/>
      <c r="M18" s="380"/>
      <c r="N18" s="381"/>
    </row>
    <row r="19" spans="1:14" x14ac:dyDescent="0.25">
      <c r="A19" s="269" t="s">
        <v>99</v>
      </c>
      <c r="B19" s="276" t="s">
        <v>100</v>
      </c>
      <c r="C19" s="279"/>
      <c r="D19" s="306"/>
      <c r="E19" s="364"/>
      <c r="F19" s="307"/>
      <c r="G19" s="280"/>
      <c r="H19" s="306"/>
      <c r="I19" s="364"/>
      <c r="J19" s="307"/>
      <c r="K19" s="382"/>
      <c r="L19" s="382"/>
      <c r="M19" s="382"/>
      <c r="N19" s="383"/>
    </row>
    <row r="20" spans="1:14" s="8" customFormat="1" x14ac:dyDescent="0.25">
      <c r="A20" s="270"/>
      <c r="B20" s="277" t="s">
        <v>77</v>
      </c>
      <c r="C20" s="389">
        <v>100000</v>
      </c>
      <c r="D20" s="390"/>
      <c r="E20" s="390"/>
      <c r="F20" s="391"/>
      <c r="G20" s="389">
        <v>110000</v>
      </c>
      <c r="H20" s="390"/>
      <c r="I20" s="390"/>
      <c r="J20" s="391"/>
      <c r="K20" s="384">
        <f>G20/C20-1</f>
        <v>0.10000000000000009</v>
      </c>
      <c r="L20" s="384"/>
      <c r="M20" s="384"/>
      <c r="N20" s="385"/>
    </row>
    <row r="21" spans="1:14" s="8" customFormat="1" x14ac:dyDescent="0.25">
      <c r="A21" s="270"/>
      <c r="B21" s="277" t="s">
        <v>78</v>
      </c>
      <c r="C21" s="389">
        <v>100000</v>
      </c>
      <c r="D21" s="390"/>
      <c r="E21" s="390"/>
      <c r="F21" s="391"/>
      <c r="G21" s="389">
        <v>110000</v>
      </c>
      <c r="H21" s="390"/>
      <c r="I21" s="390"/>
      <c r="J21" s="391"/>
      <c r="K21" s="384">
        <f>G21/C21-1</f>
        <v>0.10000000000000009</v>
      </c>
      <c r="L21" s="384"/>
      <c r="M21" s="384"/>
      <c r="N21" s="385"/>
    </row>
    <row r="22" spans="1:14" s="8" customFormat="1" x14ac:dyDescent="0.25">
      <c r="A22" s="270"/>
      <c r="B22" s="277" t="s">
        <v>72</v>
      </c>
      <c r="C22" s="389">
        <v>100000</v>
      </c>
      <c r="D22" s="390"/>
      <c r="E22" s="390"/>
      <c r="F22" s="391"/>
      <c r="G22" s="389">
        <v>110000</v>
      </c>
      <c r="H22" s="390"/>
      <c r="I22" s="390"/>
      <c r="J22" s="391"/>
      <c r="K22" s="384">
        <f>G22/C22-1</f>
        <v>0.10000000000000009</v>
      </c>
      <c r="L22" s="384"/>
      <c r="M22" s="384"/>
      <c r="N22" s="385"/>
    </row>
    <row r="23" spans="1:14" ht="15.75" thickBot="1" x14ac:dyDescent="0.3">
      <c r="A23" s="271"/>
      <c r="B23" s="278" t="s">
        <v>79</v>
      </c>
      <c r="C23" s="386">
        <v>100000</v>
      </c>
      <c r="D23" s="387"/>
      <c r="E23" s="387"/>
      <c r="F23" s="388"/>
      <c r="G23" s="386">
        <v>110000</v>
      </c>
      <c r="H23" s="387"/>
      <c r="I23" s="387"/>
      <c r="J23" s="388"/>
      <c r="K23" s="378">
        <f>G23/C23-1</f>
        <v>0.10000000000000009</v>
      </c>
      <c r="L23" s="378"/>
      <c r="M23" s="378"/>
      <c r="N23" s="379"/>
    </row>
    <row r="24" spans="1:14" x14ac:dyDescent="0.25">
      <c r="A24" s="19" t="s">
        <v>7</v>
      </c>
      <c r="C24" s="21"/>
      <c r="D24" s="21"/>
      <c r="E24" s="21"/>
      <c r="F24" s="21"/>
      <c r="G24" s="21"/>
      <c r="H24" s="21"/>
      <c r="I24" s="21"/>
      <c r="J24" s="21"/>
    </row>
    <row r="25" spans="1:14" s="8" customFormat="1" x14ac:dyDescent="0.25">
      <c r="A25" s="19" t="s">
        <v>86</v>
      </c>
      <c r="B25" s="13"/>
      <c r="C25" s="21"/>
      <c r="D25" s="21"/>
      <c r="E25" s="21"/>
      <c r="F25" s="21"/>
      <c r="G25" s="21"/>
      <c r="H25" s="21"/>
      <c r="I25" s="21"/>
      <c r="J25" s="21"/>
      <c r="K25" s="20"/>
      <c r="L25" s="20"/>
      <c r="M25" s="20"/>
      <c r="N25" s="20"/>
    </row>
    <row r="26" spans="1:14" s="8" customFormat="1" x14ac:dyDescent="0.25">
      <c r="A26" s="19" t="s">
        <v>101</v>
      </c>
      <c r="B26" s="13"/>
      <c r="C26" s="21"/>
      <c r="D26" s="21"/>
      <c r="E26" s="21"/>
      <c r="F26" s="21"/>
      <c r="G26" s="21"/>
      <c r="H26" s="21"/>
      <c r="I26" s="21"/>
      <c r="J26" s="21"/>
      <c r="K26" s="20"/>
      <c r="L26" s="20"/>
      <c r="M26" s="20"/>
      <c r="N26" s="20"/>
    </row>
    <row r="27" spans="1:14" s="8" customFormat="1" x14ac:dyDescent="0.25">
      <c r="A27" s="19" t="s">
        <v>102</v>
      </c>
      <c r="B27" s="13"/>
      <c r="C27" s="21"/>
      <c r="D27" s="21"/>
      <c r="E27" s="21"/>
      <c r="F27" s="21"/>
      <c r="G27" s="21"/>
      <c r="H27" s="21"/>
      <c r="I27" s="21"/>
      <c r="J27" s="21"/>
      <c r="K27" s="20"/>
      <c r="L27" s="20"/>
      <c r="M27" s="20"/>
      <c r="N27" s="20"/>
    </row>
    <row r="28" spans="1:14" x14ac:dyDescent="0.25">
      <c r="A28" s="19" t="s">
        <v>103</v>
      </c>
      <c r="B28" s="19"/>
      <c r="C28" s="21"/>
      <c r="D28" s="21"/>
      <c r="E28" s="21"/>
      <c r="F28" s="21"/>
      <c r="G28" s="21"/>
      <c r="H28" s="21"/>
      <c r="I28" s="21"/>
      <c r="J28" s="21"/>
    </row>
    <row r="29" spans="1:14" x14ac:dyDescent="0.25">
      <c r="B29" s="19"/>
      <c r="C29" s="21"/>
      <c r="D29" s="21"/>
      <c r="E29" s="21"/>
      <c r="F29" s="21"/>
      <c r="G29" s="21"/>
      <c r="H29" s="21"/>
      <c r="I29" s="21"/>
      <c r="J29" s="21"/>
    </row>
    <row r="30" spans="1:14" x14ac:dyDescent="0.25">
      <c r="B30" s="19"/>
      <c r="C30" s="21"/>
      <c r="D30" s="21"/>
      <c r="E30" s="21"/>
      <c r="F30" s="21"/>
      <c r="G30" s="21"/>
      <c r="H30" s="21"/>
      <c r="I30" s="21"/>
      <c r="J30" s="21"/>
    </row>
    <row r="31" spans="1:14" s="8" customFormat="1" x14ac:dyDescent="0.25">
      <c r="A31" s="19"/>
      <c r="B31" s="19"/>
      <c r="C31" s="21"/>
      <c r="D31" s="21"/>
      <c r="E31" s="21"/>
      <c r="F31" s="21"/>
      <c r="G31" s="21"/>
      <c r="H31" s="21"/>
      <c r="I31" s="21"/>
      <c r="J31" s="21"/>
      <c r="K31" s="20"/>
      <c r="L31" s="20"/>
      <c r="M31" s="20"/>
      <c r="N31" s="20"/>
    </row>
    <row r="32" spans="1:14" x14ac:dyDescent="0.25">
      <c r="C32" s="13"/>
      <c r="D32" s="13"/>
      <c r="E32" s="13"/>
      <c r="F32" s="13"/>
      <c r="G32" s="21"/>
      <c r="H32" s="21"/>
      <c r="I32" s="21"/>
      <c r="J32" s="21"/>
    </row>
    <row r="33" spans="3:6" x14ac:dyDescent="0.25">
      <c r="C33" s="13"/>
      <c r="D33" s="13"/>
      <c r="E33" s="13"/>
      <c r="F33" s="13"/>
    </row>
    <row r="34" spans="3:6" x14ac:dyDescent="0.25">
      <c r="C34" s="13"/>
      <c r="D34" s="13"/>
      <c r="E34" s="13"/>
      <c r="F34" s="13"/>
    </row>
    <row r="35" spans="3:6" x14ac:dyDescent="0.25">
      <c r="C35" s="13"/>
      <c r="D35" s="13"/>
      <c r="E35" s="13"/>
      <c r="F35" s="13"/>
    </row>
  </sheetData>
  <mergeCells count="22">
    <mergeCell ref="G3:J3"/>
    <mergeCell ref="C3:F3"/>
    <mergeCell ref="K3:N3"/>
    <mergeCell ref="C17:F17"/>
    <mergeCell ref="G17:J17"/>
    <mergeCell ref="K17:N17"/>
    <mergeCell ref="C18:F18"/>
    <mergeCell ref="G18:J18"/>
    <mergeCell ref="C20:F20"/>
    <mergeCell ref="C21:F21"/>
    <mergeCell ref="C22:F22"/>
    <mergeCell ref="C23:F23"/>
    <mergeCell ref="G20:J20"/>
    <mergeCell ref="G21:J21"/>
    <mergeCell ref="G22:J22"/>
    <mergeCell ref="G23:J23"/>
    <mergeCell ref="K23:N23"/>
    <mergeCell ref="K18:N18"/>
    <mergeCell ref="K19:N19"/>
    <mergeCell ref="K20:N20"/>
    <mergeCell ref="K21:N21"/>
    <mergeCell ref="K22:N22"/>
  </mergeCells>
  <pageMargins left="0.7" right="0.7" top="0.75" bottom="0.75" header="0.3" footer="0.3"/>
  <pageSetup scale="54" orientation="portrait" verticalDpi="2" r:id="rId1"/>
  <colBreaks count="1" manualBreakCount="1">
    <brk id="3" max="31" man="1"/>
  </colBreaks>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7"/>
  <sheetViews>
    <sheetView view="pageBreakPreview" zoomScale="80" zoomScaleNormal="90" zoomScaleSheetLayoutView="80" workbookViewId="0"/>
  </sheetViews>
  <sheetFormatPr defaultColWidth="9.140625" defaultRowHeight="15" x14ac:dyDescent="0.25"/>
  <cols>
    <col min="1" max="1" width="57.28515625" style="8" customWidth="1"/>
    <col min="2" max="2" width="20.7109375" style="8" customWidth="1"/>
    <col min="3" max="3" width="27.85546875" style="8" customWidth="1"/>
    <col min="4" max="4" width="12" style="8" customWidth="1"/>
    <col min="5" max="5" width="13.85546875" style="8" customWidth="1"/>
    <col min="6" max="6" width="15.5703125" style="8" customWidth="1"/>
    <col min="7" max="8" width="20.7109375" style="8" customWidth="1"/>
    <col min="9" max="9" width="12" style="8" customWidth="1"/>
    <col min="10" max="10" width="13.85546875" style="8" customWidth="1"/>
    <col min="11" max="11" width="15.5703125" style="8" customWidth="1"/>
    <col min="12" max="13" width="20.7109375" style="8" customWidth="1"/>
    <col min="14" max="14" width="16.7109375" style="8" customWidth="1"/>
    <col min="15" max="15" width="14.7109375" style="8" customWidth="1"/>
    <col min="16" max="16" width="15.85546875" style="8" customWidth="1"/>
    <col min="17" max="17" width="20.5703125" style="8" customWidth="1"/>
    <col min="18" max="16384" width="9.140625" style="8"/>
  </cols>
  <sheetData>
    <row r="1" spans="1:16384" ht="16.5" thickBot="1" x14ac:dyDescent="0.3">
      <c r="A1" s="12" t="s">
        <v>104</v>
      </c>
    </row>
    <row r="2" spans="1:16384" x14ac:dyDescent="0.25">
      <c r="N2" s="401" t="s">
        <v>105</v>
      </c>
      <c r="O2" s="402"/>
      <c r="P2" s="402"/>
      <c r="Q2" s="403"/>
    </row>
    <row r="3" spans="1:16384" ht="15.75" thickBot="1" x14ac:dyDescent="0.3">
      <c r="A3" s="158" t="s">
        <v>106</v>
      </c>
      <c r="N3" s="404"/>
      <c r="O3" s="405"/>
      <c r="P3" s="405"/>
      <c r="Q3" s="406"/>
    </row>
    <row r="4" spans="1:16384" x14ac:dyDescent="0.25">
      <c r="A4" s="167"/>
      <c r="B4" s="168"/>
      <c r="C4" s="168"/>
      <c r="D4" s="398" t="s">
        <v>15</v>
      </c>
      <c r="E4" s="399"/>
      <c r="F4" s="399"/>
      <c r="G4" s="399"/>
      <c r="H4" s="400"/>
      <c r="I4" s="398" t="s">
        <v>16</v>
      </c>
      <c r="J4" s="399"/>
      <c r="K4" s="399"/>
      <c r="L4" s="399"/>
      <c r="M4" s="400"/>
      <c r="N4" s="396" t="s">
        <v>62</v>
      </c>
      <c r="O4" s="396"/>
      <c r="P4" s="396"/>
      <c r="Q4" s="397"/>
    </row>
    <row r="5" spans="1:16384" s="159" customFormat="1" ht="48" thickBot="1" x14ac:dyDescent="0.3">
      <c r="A5" s="164" t="s">
        <v>107</v>
      </c>
      <c r="B5" s="160" t="s">
        <v>108</v>
      </c>
      <c r="C5" s="160" t="s">
        <v>109</v>
      </c>
      <c r="D5" s="164" t="s">
        <v>110</v>
      </c>
      <c r="E5" s="160" t="s">
        <v>111</v>
      </c>
      <c r="F5" s="160" t="s">
        <v>112</v>
      </c>
      <c r="G5" s="160" t="s">
        <v>113</v>
      </c>
      <c r="H5" s="165" t="s">
        <v>114</v>
      </c>
      <c r="I5" s="164" t="s">
        <v>110</v>
      </c>
      <c r="J5" s="160" t="s">
        <v>111</v>
      </c>
      <c r="K5" s="160" t="s">
        <v>112</v>
      </c>
      <c r="L5" s="160" t="s">
        <v>113</v>
      </c>
      <c r="M5" s="165" t="s">
        <v>114</v>
      </c>
      <c r="N5" s="281" t="s">
        <v>64</v>
      </c>
      <c r="O5" s="281" t="s">
        <v>92</v>
      </c>
      <c r="P5" s="281" t="s">
        <v>93</v>
      </c>
      <c r="Q5" s="281" t="s">
        <v>115</v>
      </c>
    </row>
    <row r="6" spans="1:16384" s="313" customFormat="1" x14ac:dyDescent="0.25">
      <c r="A6" s="282" t="s">
        <v>116</v>
      </c>
      <c r="B6" s="283" t="s">
        <v>77</v>
      </c>
      <c r="C6" s="283" t="s">
        <v>117</v>
      </c>
      <c r="D6" s="284">
        <v>30000000</v>
      </c>
      <c r="E6" s="285">
        <v>100000</v>
      </c>
      <c r="F6" s="286">
        <v>1.1000000000000001</v>
      </c>
      <c r="G6" s="287">
        <f>D6/E6</f>
        <v>300</v>
      </c>
      <c r="H6" s="288">
        <f>G6/F6</f>
        <v>272.72727272727269</v>
      </c>
      <c r="I6" s="284">
        <v>33000000</v>
      </c>
      <c r="J6" s="289">
        <v>105000</v>
      </c>
      <c r="K6" s="290">
        <v>1.2</v>
      </c>
      <c r="L6" s="287">
        <f>I6/J6</f>
        <v>314.28571428571428</v>
      </c>
      <c r="M6" s="288">
        <f>L6/K6</f>
        <v>261.90476190476193</v>
      </c>
      <c r="N6" s="365">
        <f>I6/D6-1</f>
        <v>0.10000000000000009</v>
      </c>
      <c r="O6" s="176">
        <f>J6/E6-1</f>
        <v>5.0000000000000044E-2</v>
      </c>
      <c r="P6" s="176">
        <f>L6/G6-1</f>
        <v>4.7619047619047672E-2</v>
      </c>
      <c r="Q6" s="366">
        <f>M6/H6-1</f>
        <v>-3.9682539682539431E-2</v>
      </c>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c r="XFD6" s="9"/>
    </row>
    <row r="7" spans="1:16384" s="9" customFormat="1" x14ac:dyDescent="0.25">
      <c r="A7" s="166" t="s">
        <v>116</v>
      </c>
      <c r="B7" s="161" t="s">
        <v>77</v>
      </c>
      <c r="C7" s="161" t="s">
        <v>118</v>
      </c>
      <c r="D7" s="170">
        <v>30000000</v>
      </c>
      <c r="E7" s="162">
        <v>100000</v>
      </c>
      <c r="F7" s="163">
        <v>1.1000000000000001</v>
      </c>
      <c r="G7" s="174">
        <f t="shared" ref="G7:G15" si="0">D7/E7</f>
        <v>300</v>
      </c>
      <c r="H7" s="175">
        <f t="shared" ref="H7:H15" si="1">G7/F7</f>
        <v>272.72727272727269</v>
      </c>
      <c r="I7" s="170">
        <v>33000000</v>
      </c>
      <c r="J7" s="171">
        <v>105000</v>
      </c>
      <c r="K7" s="169">
        <v>1.2</v>
      </c>
      <c r="L7" s="174">
        <f t="shared" ref="L7" si="2">I7/J7</f>
        <v>314.28571428571428</v>
      </c>
      <c r="M7" s="175">
        <f t="shared" ref="M7" si="3">L7/K7</f>
        <v>261.90476190476193</v>
      </c>
      <c r="N7" s="178">
        <f>I7/D7-1</f>
        <v>0.10000000000000009</v>
      </c>
      <c r="O7" s="179">
        <f t="shared" ref="O7:O8" si="4">J7/E7-1</f>
        <v>5.0000000000000044E-2</v>
      </c>
      <c r="P7" s="179">
        <f t="shared" ref="P7:P24" si="5">L7/G7-1</f>
        <v>4.7619047619047672E-2</v>
      </c>
      <c r="Q7" s="177">
        <f t="shared" ref="Q7:Q24" si="6">M7/H7-1</f>
        <v>-3.9682539682539431E-2</v>
      </c>
    </row>
    <row r="8" spans="1:16384" s="9" customFormat="1" x14ac:dyDescent="0.25">
      <c r="A8" s="166" t="s">
        <v>116</v>
      </c>
      <c r="B8" s="161" t="s">
        <v>77</v>
      </c>
      <c r="C8" s="161" t="s">
        <v>119</v>
      </c>
      <c r="D8" s="170">
        <v>30000000</v>
      </c>
      <c r="E8" s="162">
        <v>100000</v>
      </c>
      <c r="F8" s="163">
        <v>1.1000000000000001</v>
      </c>
      <c r="G8" s="174">
        <f t="shared" si="0"/>
        <v>300</v>
      </c>
      <c r="H8" s="175">
        <f t="shared" si="1"/>
        <v>272.72727272727269</v>
      </c>
      <c r="I8" s="170">
        <v>33000000</v>
      </c>
      <c r="J8" s="171">
        <v>105000</v>
      </c>
      <c r="K8" s="169">
        <v>1.2</v>
      </c>
      <c r="L8" s="174">
        <f t="shared" ref="L8:L15" si="7">I8/J8</f>
        <v>314.28571428571428</v>
      </c>
      <c r="M8" s="175">
        <f t="shared" ref="M8:M15" si="8">L8/K8</f>
        <v>261.90476190476193</v>
      </c>
      <c r="N8" s="178">
        <f t="shared" ref="N8:N15" si="9">I8/D8-1</f>
        <v>0.10000000000000009</v>
      </c>
      <c r="O8" s="179">
        <f t="shared" si="4"/>
        <v>5.0000000000000044E-2</v>
      </c>
      <c r="P8" s="179">
        <f t="shared" si="5"/>
        <v>4.7619047619047672E-2</v>
      </c>
      <c r="Q8" s="177">
        <f t="shared" si="6"/>
        <v>-3.9682539682539431E-2</v>
      </c>
    </row>
    <row r="9" spans="1:16384" s="9" customFormat="1" x14ac:dyDescent="0.25">
      <c r="A9" s="166" t="s">
        <v>116</v>
      </c>
      <c r="B9" s="161" t="s">
        <v>71</v>
      </c>
      <c r="C9" s="161" t="s">
        <v>120</v>
      </c>
      <c r="D9" s="170">
        <v>30000000</v>
      </c>
      <c r="E9" s="162">
        <v>100000</v>
      </c>
      <c r="F9" s="163">
        <v>1.1000000000000001</v>
      </c>
      <c r="G9" s="174">
        <f t="shared" si="0"/>
        <v>300</v>
      </c>
      <c r="H9" s="175">
        <f t="shared" si="1"/>
        <v>272.72727272727269</v>
      </c>
      <c r="I9" s="170">
        <v>33000000</v>
      </c>
      <c r="J9" s="171">
        <v>105000</v>
      </c>
      <c r="K9" s="169">
        <v>1.2</v>
      </c>
      <c r="L9" s="174">
        <f t="shared" si="7"/>
        <v>314.28571428571428</v>
      </c>
      <c r="M9" s="175">
        <f t="shared" si="8"/>
        <v>261.90476190476193</v>
      </c>
      <c r="N9" s="178">
        <f t="shared" si="9"/>
        <v>0.10000000000000009</v>
      </c>
      <c r="O9" s="179">
        <f t="shared" ref="O9:O15" si="10">J9/E9-1</f>
        <v>5.0000000000000044E-2</v>
      </c>
      <c r="P9" s="179">
        <f t="shared" si="5"/>
        <v>4.7619047619047672E-2</v>
      </c>
      <c r="Q9" s="177">
        <f t="shared" si="6"/>
        <v>-3.9682539682539431E-2</v>
      </c>
    </row>
    <row r="10" spans="1:16384" s="9" customFormat="1" x14ac:dyDescent="0.25">
      <c r="A10" s="166" t="s">
        <v>116</v>
      </c>
      <c r="B10" s="161" t="s">
        <v>78</v>
      </c>
      <c r="C10" s="161" t="s">
        <v>117</v>
      </c>
      <c r="D10" s="170">
        <v>30000000</v>
      </c>
      <c r="E10" s="162">
        <v>100000</v>
      </c>
      <c r="F10" s="163">
        <v>1.1000000000000001</v>
      </c>
      <c r="G10" s="174">
        <f t="shared" si="0"/>
        <v>300</v>
      </c>
      <c r="H10" s="175">
        <f t="shared" si="1"/>
        <v>272.72727272727269</v>
      </c>
      <c r="I10" s="170">
        <v>33000000</v>
      </c>
      <c r="J10" s="171">
        <v>105000</v>
      </c>
      <c r="K10" s="169">
        <v>1.2</v>
      </c>
      <c r="L10" s="174">
        <f t="shared" si="7"/>
        <v>314.28571428571428</v>
      </c>
      <c r="M10" s="175">
        <f t="shared" si="8"/>
        <v>261.90476190476193</v>
      </c>
      <c r="N10" s="178">
        <f t="shared" si="9"/>
        <v>0.10000000000000009</v>
      </c>
      <c r="O10" s="179">
        <f t="shared" si="10"/>
        <v>5.0000000000000044E-2</v>
      </c>
      <c r="P10" s="179">
        <f t="shared" si="5"/>
        <v>4.7619047619047672E-2</v>
      </c>
      <c r="Q10" s="177">
        <f t="shared" si="6"/>
        <v>-3.9682539682539431E-2</v>
      </c>
    </row>
    <row r="11" spans="1:16384" s="9" customFormat="1" x14ac:dyDescent="0.25">
      <c r="A11" s="166" t="s">
        <v>116</v>
      </c>
      <c r="B11" s="161" t="s">
        <v>78</v>
      </c>
      <c r="C11" s="161" t="s">
        <v>118</v>
      </c>
      <c r="D11" s="170">
        <v>30000000</v>
      </c>
      <c r="E11" s="162">
        <v>100000</v>
      </c>
      <c r="F11" s="163">
        <v>1.1000000000000001</v>
      </c>
      <c r="G11" s="174">
        <f t="shared" si="0"/>
        <v>300</v>
      </c>
      <c r="H11" s="175">
        <f t="shared" si="1"/>
        <v>272.72727272727269</v>
      </c>
      <c r="I11" s="170">
        <v>33000000</v>
      </c>
      <c r="J11" s="171">
        <v>105000</v>
      </c>
      <c r="K11" s="169">
        <v>1.2</v>
      </c>
      <c r="L11" s="174">
        <f t="shared" si="7"/>
        <v>314.28571428571428</v>
      </c>
      <c r="M11" s="175">
        <f t="shared" si="8"/>
        <v>261.90476190476193</v>
      </c>
      <c r="N11" s="178">
        <f t="shared" si="9"/>
        <v>0.10000000000000009</v>
      </c>
      <c r="O11" s="179">
        <f t="shared" si="10"/>
        <v>5.0000000000000044E-2</v>
      </c>
      <c r="P11" s="179">
        <f t="shared" si="5"/>
        <v>4.7619047619047672E-2</v>
      </c>
      <c r="Q11" s="177">
        <f t="shared" si="6"/>
        <v>-3.9682539682539431E-2</v>
      </c>
    </row>
    <row r="12" spans="1:16384" s="9" customFormat="1" x14ac:dyDescent="0.25">
      <c r="A12" s="166" t="s">
        <v>116</v>
      </c>
      <c r="B12" s="161" t="s">
        <v>78</v>
      </c>
      <c r="C12" s="161" t="s">
        <v>119</v>
      </c>
      <c r="D12" s="170">
        <v>30000000</v>
      </c>
      <c r="E12" s="162">
        <v>100000</v>
      </c>
      <c r="F12" s="163">
        <v>1.1000000000000001</v>
      </c>
      <c r="G12" s="174">
        <f t="shared" si="0"/>
        <v>300</v>
      </c>
      <c r="H12" s="175">
        <f t="shared" si="1"/>
        <v>272.72727272727269</v>
      </c>
      <c r="I12" s="170">
        <v>33000000</v>
      </c>
      <c r="J12" s="171">
        <v>105000</v>
      </c>
      <c r="K12" s="169">
        <v>1.2</v>
      </c>
      <c r="L12" s="174">
        <f t="shared" si="7"/>
        <v>314.28571428571428</v>
      </c>
      <c r="M12" s="175">
        <f t="shared" si="8"/>
        <v>261.90476190476193</v>
      </c>
      <c r="N12" s="178">
        <f t="shared" si="9"/>
        <v>0.10000000000000009</v>
      </c>
      <c r="O12" s="179">
        <f t="shared" si="10"/>
        <v>5.0000000000000044E-2</v>
      </c>
      <c r="P12" s="179">
        <f t="shared" si="5"/>
        <v>4.7619047619047672E-2</v>
      </c>
      <c r="Q12" s="177">
        <f t="shared" si="6"/>
        <v>-3.9682539682539431E-2</v>
      </c>
    </row>
    <row r="13" spans="1:16384" s="9" customFormat="1" x14ac:dyDescent="0.25">
      <c r="A13" s="166" t="s">
        <v>116</v>
      </c>
      <c r="B13" s="161" t="s">
        <v>79</v>
      </c>
      <c r="C13" s="161" t="s">
        <v>117</v>
      </c>
      <c r="D13" s="170">
        <v>30000000</v>
      </c>
      <c r="E13" s="162">
        <v>100000</v>
      </c>
      <c r="F13" s="163">
        <v>1.1000000000000001</v>
      </c>
      <c r="G13" s="174">
        <f t="shared" si="0"/>
        <v>300</v>
      </c>
      <c r="H13" s="175">
        <f t="shared" si="1"/>
        <v>272.72727272727269</v>
      </c>
      <c r="I13" s="170">
        <v>33000000</v>
      </c>
      <c r="J13" s="171">
        <v>105000</v>
      </c>
      <c r="K13" s="169">
        <v>1.2</v>
      </c>
      <c r="L13" s="174">
        <f t="shared" si="7"/>
        <v>314.28571428571428</v>
      </c>
      <c r="M13" s="175">
        <f t="shared" si="8"/>
        <v>261.90476190476193</v>
      </c>
      <c r="N13" s="178">
        <f t="shared" si="9"/>
        <v>0.10000000000000009</v>
      </c>
      <c r="O13" s="179">
        <f t="shared" si="10"/>
        <v>5.0000000000000044E-2</v>
      </c>
      <c r="P13" s="179">
        <f t="shared" si="5"/>
        <v>4.7619047619047672E-2</v>
      </c>
      <c r="Q13" s="177">
        <f t="shared" si="6"/>
        <v>-3.9682539682539431E-2</v>
      </c>
    </row>
    <row r="14" spans="1:16384" s="9" customFormat="1" x14ac:dyDescent="0.25">
      <c r="A14" s="166" t="s">
        <v>116</v>
      </c>
      <c r="B14" s="161" t="s">
        <v>79</v>
      </c>
      <c r="C14" s="161" t="s">
        <v>119</v>
      </c>
      <c r="D14" s="170">
        <v>30000000</v>
      </c>
      <c r="E14" s="162">
        <v>100000</v>
      </c>
      <c r="F14" s="163">
        <v>1.1000000000000001</v>
      </c>
      <c r="G14" s="174">
        <f t="shared" si="0"/>
        <v>300</v>
      </c>
      <c r="H14" s="175">
        <f t="shared" si="1"/>
        <v>272.72727272727269</v>
      </c>
      <c r="I14" s="170">
        <v>33000000</v>
      </c>
      <c r="J14" s="171">
        <v>105000</v>
      </c>
      <c r="K14" s="169">
        <v>1.2</v>
      </c>
      <c r="L14" s="174">
        <f t="shared" si="7"/>
        <v>314.28571428571428</v>
      </c>
      <c r="M14" s="175">
        <f t="shared" si="8"/>
        <v>261.90476190476193</v>
      </c>
      <c r="N14" s="178">
        <f t="shared" si="9"/>
        <v>0.10000000000000009</v>
      </c>
      <c r="O14" s="179">
        <f t="shared" si="10"/>
        <v>5.0000000000000044E-2</v>
      </c>
      <c r="P14" s="179">
        <f t="shared" si="5"/>
        <v>4.7619047619047672E-2</v>
      </c>
      <c r="Q14" s="177">
        <f t="shared" si="6"/>
        <v>-3.9682539682539431E-2</v>
      </c>
    </row>
    <row r="15" spans="1:16384" s="9" customFormat="1" x14ac:dyDescent="0.25">
      <c r="A15" s="166" t="s">
        <v>116</v>
      </c>
      <c r="B15" s="161" t="s">
        <v>79</v>
      </c>
      <c r="C15" s="161" t="s">
        <v>118</v>
      </c>
      <c r="D15" s="170">
        <v>30000000</v>
      </c>
      <c r="E15" s="162">
        <v>100000</v>
      </c>
      <c r="F15" s="163">
        <v>1.1000000000000001</v>
      </c>
      <c r="G15" s="174">
        <f t="shared" si="0"/>
        <v>300</v>
      </c>
      <c r="H15" s="175">
        <f t="shared" si="1"/>
        <v>272.72727272727269</v>
      </c>
      <c r="I15" s="170">
        <v>33000000</v>
      </c>
      <c r="J15" s="171">
        <v>105000</v>
      </c>
      <c r="K15" s="169">
        <v>1.2</v>
      </c>
      <c r="L15" s="174">
        <f t="shared" si="7"/>
        <v>314.28571428571428</v>
      </c>
      <c r="M15" s="175">
        <f t="shared" si="8"/>
        <v>261.90476190476193</v>
      </c>
      <c r="N15" s="178">
        <f t="shared" si="9"/>
        <v>0.10000000000000009</v>
      </c>
      <c r="O15" s="179">
        <f t="shared" si="10"/>
        <v>5.0000000000000044E-2</v>
      </c>
      <c r="P15" s="179">
        <f t="shared" si="5"/>
        <v>4.7619047619047672E-2</v>
      </c>
      <c r="Q15" s="177">
        <f t="shared" si="6"/>
        <v>-3.9682539682539431E-2</v>
      </c>
    </row>
    <row r="16" spans="1:16384" s="9" customFormat="1" ht="15.75" thickBot="1" x14ac:dyDescent="0.3">
      <c r="A16" s="299" t="s">
        <v>121</v>
      </c>
      <c r="B16" s="291"/>
      <c r="C16" s="291"/>
      <c r="D16" s="292"/>
      <c r="E16" s="293"/>
      <c r="F16" s="294"/>
      <c r="G16" s="300"/>
      <c r="H16" s="301"/>
      <c r="I16" s="292"/>
      <c r="J16" s="297"/>
      <c r="K16" s="298"/>
      <c r="L16" s="295"/>
      <c r="M16" s="296"/>
      <c r="N16" s="186"/>
      <c r="O16" s="187"/>
      <c r="P16" s="187"/>
      <c r="Q16" s="187"/>
    </row>
    <row r="17" spans="1:16384" s="313" customFormat="1" x14ac:dyDescent="0.25">
      <c r="A17" s="282" t="s">
        <v>122</v>
      </c>
      <c r="B17" s="283" t="s">
        <v>77</v>
      </c>
      <c r="C17" s="283" t="s">
        <v>123</v>
      </c>
      <c r="D17" s="284">
        <v>30000000</v>
      </c>
      <c r="E17" s="285">
        <v>100000</v>
      </c>
      <c r="F17" s="286">
        <v>1.1000000000000001</v>
      </c>
      <c r="G17" s="287">
        <f t="shared" ref="G17:G20" si="11">D17/E17</f>
        <v>300</v>
      </c>
      <c r="H17" s="288">
        <f t="shared" ref="H17:H20" si="12">G17/F17</f>
        <v>272.72727272727269</v>
      </c>
      <c r="I17" s="284">
        <v>33000000</v>
      </c>
      <c r="J17" s="289">
        <v>105000</v>
      </c>
      <c r="K17" s="290">
        <v>1.2</v>
      </c>
      <c r="L17" s="287">
        <f t="shared" ref="L17:L20" si="13">I17/J17</f>
        <v>314.28571428571428</v>
      </c>
      <c r="M17" s="288">
        <f t="shared" ref="M17:M20" si="14">L17/K17</f>
        <v>261.90476190476193</v>
      </c>
      <c r="N17" s="365">
        <f>I17/D17-1</f>
        <v>0.10000000000000009</v>
      </c>
      <c r="O17" s="176">
        <f>J17/E17-1</f>
        <v>5.0000000000000044E-2</v>
      </c>
      <c r="P17" s="176">
        <f t="shared" si="5"/>
        <v>4.7619047619047672E-2</v>
      </c>
      <c r="Q17" s="366">
        <f t="shared" si="6"/>
        <v>-3.9682539682539431E-2</v>
      </c>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c r="XBH17" s="9"/>
      <c r="XBI17" s="9"/>
      <c r="XBJ17" s="9"/>
      <c r="XBK17" s="9"/>
      <c r="XBL17" s="9"/>
      <c r="XBM17" s="9"/>
      <c r="XBN17" s="9"/>
      <c r="XBO17" s="9"/>
      <c r="XBP17" s="9"/>
      <c r="XBQ17" s="9"/>
      <c r="XBR17" s="9"/>
      <c r="XBS17" s="9"/>
      <c r="XBT17" s="9"/>
      <c r="XBU17" s="9"/>
      <c r="XBV17" s="9"/>
      <c r="XBW17" s="9"/>
      <c r="XBX17" s="9"/>
      <c r="XBY17" s="9"/>
      <c r="XBZ17" s="9"/>
      <c r="XCA17" s="9"/>
      <c r="XCB17" s="9"/>
      <c r="XCC17" s="9"/>
      <c r="XCD17" s="9"/>
      <c r="XCE17" s="9"/>
      <c r="XCF17" s="9"/>
      <c r="XCG17" s="9"/>
      <c r="XCH17" s="9"/>
      <c r="XCI17" s="9"/>
      <c r="XCJ17" s="9"/>
      <c r="XCK17" s="9"/>
      <c r="XCL17" s="9"/>
      <c r="XCM17" s="9"/>
      <c r="XCN17" s="9"/>
      <c r="XCO17" s="9"/>
      <c r="XCP17" s="9"/>
      <c r="XCQ17" s="9"/>
      <c r="XCR17" s="9"/>
      <c r="XCS17" s="9"/>
      <c r="XCT17" s="9"/>
      <c r="XCU17" s="9"/>
      <c r="XCV17" s="9"/>
      <c r="XCW17" s="9"/>
      <c r="XCX17" s="9"/>
      <c r="XCY17" s="9"/>
      <c r="XCZ17" s="9"/>
      <c r="XDA17" s="9"/>
      <c r="XDB17" s="9"/>
      <c r="XDC17" s="9"/>
      <c r="XDD17" s="9"/>
      <c r="XDE17" s="9"/>
      <c r="XDF17" s="9"/>
      <c r="XDG17" s="9"/>
      <c r="XDH17" s="9"/>
      <c r="XDI17" s="9"/>
      <c r="XDJ17" s="9"/>
      <c r="XDK17" s="9"/>
      <c r="XDL17" s="9"/>
      <c r="XDM17" s="9"/>
      <c r="XDN17" s="9"/>
      <c r="XDO17" s="9"/>
      <c r="XDP17" s="9"/>
      <c r="XDQ17" s="9"/>
      <c r="XDR17" s="9"/>
      <c r="XDS17" s="9"/>
      <c r="XDT17" s="9"/>
      <c r="XDU17" s="9"/>
      <c r="XDV17" s="9"/>
      <c r="XDW17" s="9"/>
      <c r="XDX17" s="9"/>
      <c r="XDY17" s="9"/>
      <c r="XDZ17" s="9"/>
      <c r="XEA17" s="9"/>
      <c r="XEB17" s="9"/>
      <c r="XEC17" s="9"/>
      <c r="XED17" s="9"/>
      <c r="XEE17" s="9"/>
      <c r="XEF17" s="9"/>
      <c r="XEG17" s="9"/>
      <c r="XEH17" s="9"/>
      <c r="XEI17" s="9"/>
      <c r="XEJ17" s="9"/>
      <c r="XEK17" s="9"/>
      <c r="XEL17" s="9"/>
      <c r="XEM17" s="9"/>
      <c r="XEN17" s="9"/>
      <c r="XEO17" s="9"/>
      <c r="XEP17" s="9"/>
      <c r="XEQ17" s="9"/>
      <c r="XER17" s="9"/>
      <c r="XES17" s="9"/>
      <c r="XET17" s="9"/>
      <c r="XEU17" s="9"/>
      <c r="XEV17" s="9"/>
      <c r="XEW17" s="9"/>
      <c r="XEX17" s="9"/>
      <c r="XEY17" s="9"/>
      <c r="XEZ17" s="9"/>
      <c r="XFA17" s="9"/>
      <c r="XFB17" s="9"/>
      <c r="XFC17" s="9"/>
      <c r="XFD17" s="9"/>
    </row>
    <row r="18" spans="1:16384" s="9" customFormat="1" x14ac:dyDescent="0.25">
      <c r="A18" s="166" t="s">
        <v>122</v>
      </c>
      <c r="B18" s="161" t="s">
        <v>78</v>
      </c>
      <c r="C18" s="161" t="s">
        <v>123</v>
      </c>
      <c r="D18" s="170">
        <v>30000000</v>
      </c>
      <c r="E18" s="162">
        <v>100000</v>
      </c>
      <c r="F18" s="163">
        <v>1.1000000000000001</v>
      </c>
      <c r="G18" s="174">
        <f t="shared" si="11"/>
        <v>300</v>
      </c>
      <c r="H18" s="175">
        <f t="shared" si="12"/>
        <v>272.72727272727269</v>
      </c>
      <c r="I18" s="170">
        <v>33000000</v>
      </c>
      <c r="J18" s="171">
        <v>105000</v>
      </c>
      <c r="K18" s="169">
        <v>1.2</v>
      </c>
      <c r="L18" s="174">
        <f t="shared" si="13"/>
        <v>314.28571428571428</v>
      </c>
      <c r="M18" s="175">
        <f t="shared" si="14"/>
        <v>261.90476190476193</v>
      </c>
      <c r="N18" s="178">
        <f>I18/D18-1</f>
        <v>0.10000000000000009</v>
      </c>
      <c r="O18" s="179">
        <f t="shared" ref="O18:O20" si="15">J18/E18-1</f>
        <v>5.0000000000000044E-2</v>
      </c>
      <c r="P18" s="179">
        <f t="shared" si="5"/>
        <v>4.7619047619047672E-2</v>
      </c>
      <c r="Q18" s="177">
        <f t="shared" si="6"/>
        <v>-3.9682539682539431E-2</v>
      </c>
    </row>
    <row r="19" spans="1:16384" s="9" customFormat="1" x14ac:dyDescent="0.25">
      <c r="A19" s="166" t="s">
        <v>122</v>
      </c>
      <c r="B19" s="161" t="s">
        <v>124</v>
      </c>
      <c r="C19" s="161" t="s">
        <v>125</v>
      </c>
      <c r="D19" s="170">
        <v>30000000</v>
      </c>
      <c r="E19" s="162">
        <v>100000</v>
      </c>
      <c r="F19" s="163">
        <v>1.1000000000000001</v>
      </c>
      <c r="G19" s="174">
        <f t="shared" si="11"/>
        <v>300</v>
      </c>
      <c r="H19" s="175">
        <f t="shared" si="12"/>
        <v>272.72727272727269</v>
      </c>
      <c r="I19" s="170">
        <v>33000000</v>
      </c>
      <c r="J19" s="171">
        <v>105000</v>
      </c>
      <c r="K19" s="169">
        <v>1.2</v>
      </c>
      <c r="L19" s="174">
        <f t="shared" si="13"/>
        <v>314.28571428571428</v>
      </c>
      <c r="M19" s="175">
        <f t="shared" si="14"/>
        <v>261.90476190476193</v>
      </c>
      <c r="N19" s="178">
        <f>I19/D19-1</f>
        <v>0.10000000000000009</v>
      </c>
      <c r="O19" s="179">
        <f t="shared" si="15"/>
        <v>5.0000000000000044E-2</v>
      </c>
      <c r="P19" s="179">
        <f t="shared" si="5"/>
        <v>4.7619047619047672E-2</v>
      </c>
      <c r="Q19" s="177">
        <f t="shared" si="6"/>
        <v>-3.9682539682539431E-2</v>
      </c>
    </row>
    <row r="20" spans="1:16384" s="9" customFormat="1" x14ac:dyDescent="0.25">
      <c r="A20" s="166" t="s">
        <v>122</v>
      </c>
      <c r="B20" s="161" t="s">
        <v>79</v>
      </c>
      <c r="C20" s="161" t="s">
        <v>123</v>
      </c>
      <c r="D20" s="170">
        <v>30000000</v>
      </c>
      <c r="E20" s="162">
        <v>100000</v>
      </c>
      <c r="F20" s="163">
        <v>1.1000000000000001</v>
      </c>
      <c r="G20" s="174">
        <f t="shared" si="11"/>
        <v>300</v>
      </c>
      <c r="H20" s="175">
        <f t="shared" si="12"/>
        <v>272.72727272727269</v>
      </c>
      <c r="I20" s="170">
        <v>33000000</v>
      </c>
      <c r="J20" s="171">
        <v>105000</v>
      </c>
      <c r="K20" s="169">
        <v>1.2</v>
      </c>
      <c r="L20" s="174">
        <f t="shared" si="13"/>
        <v>314.28571428571428</v>
      </c>
      <c r="M20" s="175">
        <f t="shared" si="14"/>
        <v>261.90476190476193</v>
      </c>
      <c r="N20" s="178">
        <f>I20/D20-1</f>
        <v>0.10000000000000009</v>
      </c>
      <c r="O20" s="179">
        <f t="shared" si="15"/>
        <v>5.0000000000000044E-2</v>
      </c>
      <c r="P20" s="179">
        <f t="shared" si="5"/>
        <v>4.7619047619047672E-2</v>
      </c>
      <c r="Q20" s="177">
        <f t="shared" si="6"/>
        <v>-3.9682539682539431E-2</v>
      </c>
    </row>
    <row r="21" spans="1:16384" s="9" customFormat="1" ht="15.75" thickBot="1" x14ac:dyDescent="0.3">
      <c r="A21" s="299" t="s">
        <v>121</v>
      </c>
      <c r="B21" s="291"/>
      <c r="C21" s="291"/>
      <c r="D21" s="292"/>
      <c r="E21" s="293"/>
      <c r="F21" s="294"/>
      <c r="G21" s="300"/>
      <c r="H21" s="301"/>
      <c r="I21" s="292"/>
      <c r="J21" s="297"/>
      <c r="K21" s="298"/>
      <c r="L21" s="295"/>
      <c r="M21" s="296"/>
      <c r="N21" s="186"/>
      <c r="O21" s="187"/>
      <c r="P21" s="187"/>
      <c r="Q21" s="187"/>
    </row>
    <row r="22" spans="1:16384" s="313" customFormat="1" x14ac:dyDescent="0.25">
      <c r="A22" s="282" t="s">
        <v>126</v>
      </c>
      <c r="B22" s="283" t="s">
        <v>77</v>
      </c>
      <c r="C22" s="283" t="s">
        <v>39</v>
      </c>
      <c r="D22" s="284">
        <v>30000000</v>
      </c>
      <c r="E22" s="285">
        <v>100000</v>
      </c>
      <c r="F22" s="286">
        <v>1.1000000000000001</v>
      </c>
      <c r="G22" s="287">
        <f t="shared" ref="G22:G24" si="16">D22/E22</f>
        <v>300</v>
      </c>
      <c r="H22" s="288">
        <f t="shared" ref="H22:H24" si="17">G22/F22</f>
        <v>272.72727272727269</v>
      </c>
      <c r="I22" s="284">
        <v>33000000</v>
      </c>
      <c r="J22" s="289">
        <v>105000</v>
      </c>
      <c r="K22" s="290">
        <v>1.2</v>
      </c>
      <c r="L22" s="287">
        <f t="shared" ref="L22:L24" si="18">I22/J22</f>
        <v>314.28571428571428</v>
      </c>
      <c r="M22" s="288">
        <f t="shared" ref="M22:M24" si="19">L22/K22</f>
        <v>261.90476190476193</v>
      </c>
      <c r="N22" s="178">
        <f>I22/D22-1</f>
        <v>0.10000000000000009</v>
      </c>
      <c r="O22" s="179">
        <f>J22/E22-1</f>
        <v>5.0000000000000044E-2</v>
      </c>
      <c r="P22" s="179">
        <f t="shared" si="5"/>
        <v>4.7619047619047672E-2</v>
      </c>
      <c r="Q22" s="177">
        <f t="shared" si="6"/>
        <v>-3.9682539682539431E-2</v>
      </c>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c r="XFB22" s="9"/>
      <c r="XFC22" s="9"/>
      <c r="XFD22" s="9"/>
    </row>
    <row r="23" spans="1:16384" s="9" customFormat="1" x14ac:dyDescent="0.25">
      <c r="A23" s="166" t="s">
        <v>126</v>
      </c>
      <c r="B23" s="161" t="s">
        <v>78</v>
      </c>
      <c r="C23" s="161" t="s">
        <v>39</v>
      </c>
      <c r="D23" s="170">
        <v>30000000</v>
      </c>
      <c r="E23" s="162">
        <v>100000</v>
      </c>
      <c r="F23" s="163">
        <v>1.1000000000000001</v>
      </c>
      <c r="G23" s="174">
        <f t="shared" si="16"/>
        <v>300</v>
      </c>
      <c r="H23" s="175">
        <f t="shared" si="17"/>
        <v>272.72727272727269</v>
      </c>
      <c r="I23" s="170">
        <v>33000000</v>
      </c>
      <c r="J23" s="171">
        <v>105000</v>
      </c>
      <c r="K23" s="169">
        <v>1.2</v>
      </c>
      <c r="L23" s="174">
        <f t="shared" si="18"/>
        <v>314.28571428571428</v>
      </c>
      <c r="M23" s="175">
        <f t="shared" si="19"/>
        <v>261.90476190476193</v>
      </c>
      <c r="N23" s="178">
        <f>I23/D23-1</f>
        <v>0.10000000000000009</v>
      </c>
      <c r="O23" s="179">
        <f t="shared" ref="O23" si="20">J23/E23-1</f>
        <v>5.0000000000000044E-2</v>
      </c>
      <c r="P23" s="179">
        <f t="shared" si="5"/>
        <v>4.7619047619047672E-2</v>
      </c>
      <c r="Q23" s="177">
        <f t="shared" si="6"/>
        <v>-3.9682539682539431E-2</v>
      </c>
    </row>
    <row r="24" spans="1:16384" s="9" customFormat="1" x14ac:dyDescent="0.25">
      <c r="A24" s="166" t="s">
        <v>126</v>
      </c>
      <c r="B24" s="161" t="s">
        <v>124</v>
      </c>
      <c r="C24" s="161" t="s">
        <v>123</v>
      </c>
      <c r="D24" s="170">
        <v>30000000</v>
      </c>
      <c r="E24" s="162">
        <v>100000</v>
      </c>
      <c r="F24" s="163">
        <v>1.1000000000000001</v>
      </c>
      <c r="G24" s="174">
        <f t="shared" si="16"/>
        <v>300</v>
      </c>
      <c r="H24" s="175">
        <f t="shared" si="17"/>
        <v>272.72727272727269</v>
      </c>
      <c r="I24" s="170">
        <v>33000000</v>
      </c>
      <c r="J24" s="171">
        <v>105000</v>
      </c>
      <c r="K24" s="169">
        <v>1.2</v>
      </c>
      <c r="L24" s="174">
        <f t="shared" si="18"/>
        <v>314.28571428571428</v>
      </c>
      <c r="M24" s="175">
        <f t="shared" si="19"/>
        <v>261.90476190476193</v>
      </c>
      <c r="N24" s="178">
        <f>I24/D24-1</f>
        <v>0.10000000000000009</v>
      </c>
      <c r="O24" s="179">
        <f>J24/E24-1</f>
        <v>5.0000000000000044E-2</v>
      </c>
      <c r="P24" s="179">
        <f t="shared" si="5"/>
        <v>4.7619047619047672E-2</v>
      </c>
      <c r="Q24" s="177">
        <f t="shared" si="6"/>
        <v>-3.9682539682539431E-2</v>
      </c>
    </row>
    <row r="25" spans="1:16384" s="9" customFormat="1" ht="15.75" thickBot="1" x14ac:dyDescent="0.3">
      <c r="A25" s="299" t="s">
        <v>121</v>
      </c>
      <c r="B25" s="291"/>
      <c r="C25" s="291"/>
      <c r="D25" s="292"/>
      <c r="E25" s="293"/>
      <c r="F25" s="294"/>
      <c r="G25" s="300"/>
      <c r="H25" s="301"/>
      <c r="I25" s="292"/>
      <c r="J25" s="297"/>
      <c r="K25" s="298"/>
      <c r="L25" s="300"/>
      <c r="M25" s="301"/>
      <c r="N25" s="367"/>
      <c r="O25" s="302"/>
      <c r="P25" s="302"/>
      <c r="Q25" s="302"/>
    </row>
    <row r="26" spans="1:16384" s="9" customFormat="1" x14ac:dyDescent="0.25">
      <c r="E26" s="162"/>
      <c r="N26" s="60"/>
      <c r="O26" s="60"/>
      <c r="P26" s="60"/>
      <c r="Q26" s="60"/>
    </row>
    <row r="27" spans="1:16384" x14ac:dyDescent="0.25">
      <c r="A27" s="144" t="s">
        <v>127</v>
      </c>
      <c r="E27" s="162"/>
      <c r="N27" s="60"/>
      <c r="O27" s="60"/>
      <c r="P27" s="60"/>
      <c r="Q27" s="60"/>
    </row>
  </sheetData>
  <mergeCells count="4">
    <mergeCell ref="N4:Q4"/>
    <mergeCell ref="D4:H4"/>
    <mergeCell ref="I4:M4"/>
    <mergeCell ref="N2:Q3"/>
  </mergeCells>
  <pageMargins left="0.7" right="0.7" top="0.75" bottom="0.75" header="0.3" footer="0.3"/>
  <pageSetup scale="52" orientation="portrait" r:id="rId1"/>
  <colBreaks count="1" manualBreakCount="1">
    <brk id="7" max="31"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70" zoomScaleSheetLayoutView="100" workbookViewId="0"/>
  </sheetViews>
  <sheetFormatPr defaultColWidth="8.85546875" defaultRowHeight="15" x14ac:dyDescent="0.25"/>
  <cols>
    <col min="1" max="1" width="29" style="13" customWidth="1"/>
    <col min="2" max="2" width="43" style="13" customWidth="1"/>
    <col min="3" max="11" width="15.42578125" style="20" customWidth="1"/>
    <col min="12" max="16384" width="8.85546875" style="9"/>
  </cols>
  <sheetData>
    <row r="1" spans="1:11" ht="15.75" x14ac:dyDescent="0.25">
      <c r="A1" s="12" t="s">
        <v>135</v>
      </c>
    </row>
    <row r="2" spans="1:11" ht="16.5" thickBot="1" x14ac:dyDescent="0.3">
      <c r="A2" s="12"/>
    </row>
    <row r="3" spans="1:11" s="329" customFormat="1" x14ac:dyDescent="0.25">
      <c r="A3" s="14"/>
      <c r="B3" s="333"/>
      <c r="C3" s="373" t="s">
        <v>15</v>
      </c>
      <c r="D3" s="374"/>
      <c r="E3" s="395"/>
      <c r="F3" s="373" t="s">
        <v>16</v>
      </c>
      <c r="G3" s="374"/>
      <c r="H3" s="395"/>
      <c r="I3" s="375" t="s">
        <v>62</v>
      </c>
      <c r="J3" s="376"/>
      <c r="K3" s="377"/>
    </row>
    <row r="4" spans="1:11" s="329" customFormat="1" ht="47.25" customHeight="1" x14ac:dyDescent="0.25">
      <c r="A4" s="321" t="s">
        <v>11</v>
      </c>
      <c r="B4" s="334" t="s">
        <v>91</v>
      </c>
      <c r="C4" s="322" t="s">
        <v>128</v>
      </c>
      <c r="D4" s="323" t="s">
        <v>92</v>
      </c>
      <c r="E4" s="335" t="s">
        <v>129</v>
      </c>
      <c r="F4" s="322" t="s">
        <v>128</v>
      </c>
      <c r="G4" s="323" t="s">
        <v>92</v>
      </c>
      <c r="H4" s="335" t="s">
        <v>129</v>
      </c>
      <c r="I4" s="324" t="s">
        <v>128</v>
      </c>
      <c r="J4" s="325" t="s">
        <v>92</v>
      </c>
      <c r="K4" s="326" t="s">
        <v>129</v>
      </c>
    </row>
    <row r="5" spans="1:11" x14ac:dyDescent="0.25">
      <c r="A5" s="16" t="s">
        <v>130</v>
      </c>
      <c r="B5" s="319" t="s">
        <v>131</v>
      </c>
      <c r="C5" s="315"/>
      <c r="D5" s="316"/>
      <c r="E5" s="336"/>
      <c r="F5" s="315"/>
      <c r="G5" s="316"/>
      <c r="H5" s="336"/>
      <c r="I5" s="317"/>
      <c r="J5" s="318"/>
      <c r="K5" s="330"/>
    </row>
    <row r="6" spans="1:11" x14ac:dyDescent="0.25">
      <c r="A6" s="16"/>
      <c r="B6" s="277" t="s">
        <v>77</v>
      </c>
      <c r="C6" s="37">
        <v>1111111</v>
      </c>
      <c r="D6" s="64">
        <v>5000</v>
      </c>
      <c r="E6" s="337">
        <f>C6/D6</f>
        <v>222.22219999999999</v>
      </c>
      <c r="F6" s="37">
        <v>1155111</v>
      </c>
      <c r="G6" s="64">
        <v>5000</v>
      </c>
      <c r="H6" s="337">
        <f>F6/G6</f>
        <v>231.0222</v>
      </c>
      <c r="I6" s="331">
        <f>F6/C6-1</f>
        <v>3.9600003960000407E-2</v>
      </c>
      <c r="J6" s="332">
        <f>G6/D6-1</f>
        <v>0</v>
      </c>
      <c r="K6" s="340">
        <f>H6/E6-1</f>
        <v>3.9600003960000407E-2</v>
      </c>
    </row>
    <row r="7" spans="1:11" x14ac:dyDescent="0.25">
      <c r="A7" s="16"/>
      <c r="B7" s="277" t="s">
        <v>78</v>
      </c>
      <c r="C7" s="37">
        <v>1111111</v>
      </c>
      <c r="D7" s="64">
        <v>5000</v>
      </c>
      <c r="E7" s="337">
        <f t="shared" ref="E7:E9" si="0">C7/D7</f>
        <v>222.22219999999999</v>
      </c>
      <c r="F7" s="37">
        <v>1155111</v>
      </c>
      <c r="G7" s="64">
        <v>5000</v>
      </c>
      <c r="H7" s="337">
        <f t="shared" ref="H7:H9" si="1">F7/G7</f>
        <v>231.0222</v>
      </c>
      <c r="I7" s="331">
        <f t="shared" ref="I7:K9" si="2">F7/C7-1</f>
        <v>3.9600003960000407E-2</v>
      </c>
      <c r="J7" s="332">
        <f t="shared" si="2"/>
        <v>0</v>
      </c>
      <c r="K7" s="340">
        <f t="shared" si="2"/>
        <v>3.9600003960000407E-2</v>
      </c>
    </row>
    <row r="8" spans="1:11" x14ac:dyDescent="0.25">
      <c r="A8" s="16"/>
      <c r="B8" s="277" t="s">
        <v>72</v>
      </c>
      <c r="C8" s="37">
        <v>1111111</v>
      </c>
      <c r="D8" s="64">
        <v>5000</v>
      </c>
      <c r="E8" s="337">
        <f t="shared" si="0"/>
        <v>222.22219999999999</v>
      </c>
      <c r="F8" s="37">
        <v>1155111</v>
      </c>
      <c r="G8" s="64">
        <v>5000</v>
      </c>
      <c r="H8" s="337">
        <f t="shared" si="1"/>
        <v>231.0222</v>
      </c>
      <c r="I8" s="331">
        <f t="shared" si="2"/>
        <v>3.9600003960000407E-2</v>
      </c>
      <c r="J8" s="332">
        <f t="shared" si="2"/>
        <v>0</v>
      </c>
      <c r="K8" s="340">
        <f t="shared" si="2"/>
        <v>3.9600003960000407E-2</v>
      </c>
    </row>
    <row r="9" spans="1:11" x14ac:dyDescent="0.25">
      <c r="A9" s="16"/>
      <c r="B9" s="277" t="s">
        <v>79</v>
      </c>
      <c r="C9" s="37">
        <v>1111111</v>
      </c>
      <c r="D9" s="64">
        <v>5000</v>
      </c>
      <c r="E9" s="337">
        <f t="shared" si="0"/>
        <v>222.22219999999999</v>
      </c>
      <c r="F9" s="37">
        <v>1155111</v>
      </c>
      <c r="G9" s="64">
        <v>5000</v>
      </c>
      <c r="H9" s="337">
        <f t="shared" si="1"/>
        <v>231.0222</v>
      </c>
      <c r="I9" s="331">
        <f t="shared" si="2"/>
        <v>3.9600003960000407E-2</v>
      </c>
      <c r="J9" s="332">
        <f t="shared" si="2"/>
        <v>0</v>
      </c>
      <c r="K9" s="340">
        <f t="shared" si="2"/>
        <v>3.9600003960000407E-2</v>
      </c>
    </row>
    <row r="10" spans="1:11" x14ac:dyDescent="0.25">
      <c r="A10" s="344"/>
      <c r="B10" s="345"/>
      <c r="C10" s="346"/>
      <c r="D10" s="347"/>
      <c r="E10" s="348"/>
      <c r="F10" s="346"/>
      <c r="G10" s="347"/>
      <c r="H10" s="348"/>
      <c r="I10" s="349"/>
      <c r="J10" s="350"/>
      <c r="K10" s="351"/>
    </row>
    <row r="11" spans="1:11" x14ac:dyDescent="0.25">
      <c r="A11" s="16" t="s">
        <v>39</v>
      </c>
      <c r="B11" s="319" t="s">
        <v>55</v>
      </c>
      <c r="C11" s="37"/>
      <c r="D11" s="64"/>
      <c r="E11" s="338"/>
      <c r="F11" s="37"/>
      <c r="G11" s="64"/>
      <c r="H11" s="338"/>
      <c r="I11" s="178"/>
      <c r="J11" s="179"/>
      <c r="K11" s="177"/>
    </row>
    <row r="12" spans="1:11" x14ac:dyDescent="0.25">
      <c r="A12" s="16"/>
      <c r="B12" s="277" t="s">
        <v>77</v>
      </c>
      <c r="C12" s="37">
        <v>1111111</v>
      </c>
      <c r="D12" s="64">
        <v>5000</v>
      </c>
      <c r="E12" s="337">
        <f t="shared" ref="E12:E14" si="3">C12/D12</f>
        <v>222.22219999999999</v>
      </c>
      <c r="F12" s="37">
        <v>1155111</v>
      </c>
      <c r="G12" s="64">
        <v>5000</v>
      </c>
      <c r="H12" s="337">
        <f t="shared" ref="H12:H14" si="4">F12/G12</f>
        <v>231.0222</v>
      </c>
      <c r="I12" s="331">
        <f>F12/C12-1</f>
        <v>3.9600003960000407E-2</v>
      </c>
      <c r="J12" s="332">
        <f>G12/D12-1</f>
        <v>0</v>
      </c>
      <c r="K12" s="340">
        <f>H12/E12-1</f>
        <v>3.9600003960000407E-2</v>
      </c>
    </row>
    <row r="13" spans="1:11" x14ac:dyDescent="0.25">
      <c r="A13" s="16"/>
      <c r="B13" s="277" t="s">
        <v>78</v>
      </c>
      <c r="C13" s="37">
        <v>1111111</v>
      </c>
      <c r="D13" s="64">
        <v>5000</v>
      </c>
      <c r="E13" s="337">
        <f t="shared" si="3"/>
        <v>222.22219999999999</v>
      </c>
      <c r="F13" s="37">
        <v>1155111</v>
      </c>
      <c r="G13" s="64">
        <v>5000</v>
      </c>
      <c r="H13" s="337">
        <f t="shared" si="4"/>
        <v>231.0222</v>
      </c>
      <c r="I13" s="331">
        <f t="shared" ref="I13:I14" si="5">F13/C13-1</f>
        <v>3.9600003960000407E-2</v>
      </c>
      <c r="J13" s="332">
        <f t="shared" ref="J13:J14" si="6">G13/D13-1</f>
        <v>0</v>
      </c>
      <c r="K13" s="340">
        <f t="shared" ref="K13:K14" si="7">H13/E13-1</f>
        <v>3.9600003960000407E-2</v>
      </c>
    </row>
    <row r="14" spans="1:11" x14ac:dyDescent="0.25">
      <c r="A14" s="16"/>
      <c r="B14" s="277" t="s">
        <v>79</v>
      </c>
      <c r="C14" s="37">
        <v>1111111</v>
      </c>
      <c r="D14" s="64">
        <v>5000</v>
      </c>
      <c r="E14" s="337">
        <f t="shared" si="3"/>
        <v>222.22219999999999</v>
      </c>
      <c r="F14" s="37">
        <v>1155111</v>
      </c>
      <c r="G14" s="64">
        <v>5000</v>
      </c>
      <c r="H14" s="337">
        <f t="shared" si="4"/>
        <v>231.0222</v>
      </c>
      <c r="I14" s="331">
        <f t="shared" si="5"/>
        <v>3.9600003960000407E-2</v>
      </c>
      <c r="J14" s="332">
        <f t="shared" si="6"/>
        <v>0</v>
      </c>
      <c r="K14" s="340">
        <f t="shared" si="7"/>
        <v>3.9600003960000407E-2</v>
      </c>
    </row>
    <row r="15" spans="1:11" x14ac:dyDescent="0.25">
      <c r="A15" s="344"/>
      <c r="B15" s="345"/>
      <c r="C15" s="352"/>
      <c r="D15" s="353"/>
      <c r="E15" s="354"/>
      <c r="F15" s="352"/>
      <c r="G15" s="353"/>
      <c r="H15" s="354"/>
      <c r="I15" s="355"/>
      <c r="J15" s="356"/>
      <c r="K15" s="357"/>
    </row>
    <row r="16" spans="1:11" x14ac:dyDescent="0.25">
      <c r="A16" s="16" t="s">
        <v>56</v>
      </c>
      <c r="B16" s="319" t="s">
        <v>57</v>
      </c>
      <c r="C16" s="37"/>
      <c r="D16" s="64"/>
      <c r="E16" s="338"/>
      <c r="F16" s="37"/>
      <c r="G16" s="64"/>
      <c r="H16" s="338"/>
      <c r="I16" s="178"/>
      <c r="J16" s="179"/>
      <c r="K16" s="177"/>
    </row>
    <row r="17" spans="1:11" x14ac:dyDescent="0.25">
      <c r="A17" s="16"/>
      <c r="B17" s="277" t="s">
        <v>71</v>
      </c>
      <c r="C17" s="37">
        <v>1111111</v>
      </c>
      <c r="D17" s="64">
        <v>5000</v>
      </c>
      <c r="E17" s="337">
        <f t="shared" ref="E17:E18" si="8">C17/D17</f>
        <v>222.22219999999999</v>
      </c>
      <c r="F17" s="37">
        <v>1155111</v>
      </c>
      <c r="G17" s="64">
        <v>5000</v>
      </c>
      <c r="H17" s="337">
        <f t="shared" ref="H17:H18" si="9">F17/G17</f>
        <v>231.0222</v>
      </c>
      <c r="I17" s="331">
        <f t="shared" ref="I17:I18" si="10">F17/C17-1</f>
        <v>3.9600003960000407E-2</v>
      </c>
      <c r="J17" s="332">
        <f t="shared" ref="J17:J18" si="11">G17/D17-1</f>
        <v>0</v>
      </c>
      <c r="K17" s="340">
        <f t="shared" ref="K17:K18" si="12">H17/E17-1</f>
        <v>3.9600003960000407E-2</v>
      </c>
    </row>
    <row r="18" spans="1:11" x14ac:dyDescent="0.25">
      <c r="A18" s="16"/>
      <c r="B18" s="277" t="s">
        <v>72</v>
      </c>
      <c r="C18" s="37">
        <v>1111111</v>
      </c>
      <c r="D18" s="64">
        <v>5000</v>
      </c>
      <c r="E18" s="337">
        <f t="shared" si="8"/>
        <v>222.22219999999999</v>
      </c>
      <c r="F18" s="37">
        <v>1155111</v>
      </c>
      <c r="G18" s="64">
        <v>5000</v>
      </c>
      <c r="H18" s="337">
        <f t="shared" si="9"/>
        <v>231.0222</v>
      </c>
      <c r="I18" s="331">
        <f t="shared" si="10"/>
        <v>3.9600003960000407E-2</v>
      </c>
      <c r="J18" s="332">
        <f t="shared" si="11"/>
        <v>0</v>
      </c>
      <c r="K18" s="340">
        <f t="shared" si="12"/>
        <v>3.9600003960000407E-2</v>
      </c>
    </row>
    <row r="19" spans="1:11" x14ac:dyDescent="0.25">
      <c r="A19" s="358"/>
      <c r="B19" s="359"/>
      <c r="C19" s="352"/>
      <c r="D19" s="353"/>
      <c r="E19" s="354"/>
      <c r="F19" s="352"/>
      <c r="G19" s="353"/>
      <c r="H19" s="354"/>
      <c r="I19" s="360"/>
      <c r="J19" s="361"/>
      <c r="K19" s="362"/>
    </row>
    <row r="20" spans="1:11" x14ac:dyDescent="0.25">
      <c r="A20" s="16" t="s">
        <v>132</v>
      </c>
      <c r="B20" s="319" t="s">
        <v>55</v>
      </c>
      <c r="C20" s="37"/>
      <c r="D20" s="64"/>
      <c r="E20" s="338"/>
      <c r="F20" s="37"/>
      <c r="G20" s="64"/>
      <c r="H20" s="338"/>
      <c r="I20" s="178"/>
      <c r="J20" s="179"/>
      <c r="K20" s="177"/>
    </row>
    <row r="21" spans="1:11" x14ac:dyDescent="0.25">
      <c r="A21" s="327"/>
      <c r="B21" s="277" t="s">
        <v>77</v>
      </c>
      <c r="C21" s="37">
        <v>1111111</v>
      </c>
      <c r="D21" s="64">
        <v>5000</v>
      </c>
      <c r="E21" s="337">
        <f t="shared" ref="E21:E24" si="13">C21/D21</f>
        <v>222.22219999999999</v>
      </c>
      <c r="F21" s="37">
        <v>1155111</v>
      </c>
      <c r="G21" s="64">
        <v>5000</v>
      </c>
      <c r="H21" s="337">
        <f t="shared" ref="H21:H24" si="14">F21/G21</f>
        <v>231.0222</v>
      </c>
      <c r="I21" s="331">
        <f t="shared" ref="I21:I24" si="15">F21/C21-1</f>
        <v>3.9600003960000407E-2</v>
      </c>
      <c r="J21" s="332">
        <f t="shared" ref="J21:J24" si="16">G21/D21-1</f>
        <v>0</v>
      </c>
      <c r="K21" s="340">
        <f t="shared" ref="K21:K24" si="17">H21/E21-1</f>
        <v>3.9600003960000407E-2</v>
      </c>
    </row>
    <row r="22" spans="1:11" x14ac:dyDescent="0.25">
      <c r="A22" s="327"/>
      <c r="B22" s="277" t="s">
        <v>78</v>
      </c>
      <c r="C22" s="37">
        <v>1111111</v>
      </c>
      <c r="D22" s="64">
        <v>5000</v>
      </c>
      <c r="E22" s="337">
        <f t="shared" si="13"/>
        <v>222.22219999999999</v>
      </c>
      <c r="F22" s="37">
        <v>1155111</v>
      </c>
      <c r="G22" s="64">
        <v>5000</v>
      </c>
      <c r="H22" s="337">
        <f t="shared" si="14"/>
        <v>231.0222</v>
      </c>
      <c r="I22" s="331">
        <f t="shared" si="15"/>
        <v>3.9600003960000407E-2</v>
      </c>
      <c r="J22" s="332">
        <f t="shared" si="16"/>
        <v>0</v>
      </c>
      <c r="K22" s="340">
        <f t="shared" si="17"/>
        <v>3.9600003960000407E-2</v>
      </c>
    </row>
    <row r="23" spans="1:11" x14ac:dyDescent="0.25">
      <c r="A23" s="327"/>
      <c r="B23" s="277" t="s">
        <v>72</v>
      </c>
      <c r="C23" s="37">
        <v>1111111</v>
      </c>
      <c r="D23" s="64">
        <v>5000</v>
      </c>
      <c r="E23" s="337">
        <f t="shared" si="13"/>
        <v>222.22219999999999</v>
      </c>
      <c r="F23" s="37">
        <v>1155111</v>
      </c>
      <c r="G23" s="64">
        <v>5000</v>
      </c>
      <c r="H23" s="337">
        <f t="shared" si="14"/>
        <v>231.0222</v>
      </c>
      <c r="I23" s="331">
        <f t="shared" si="15"/>
        <v>3.9600003960000407E-2</v>
      </c>
      <c r="J23" s="332">
        <f t="shared" si="16"/>
        <v>0</v>
      </c>
      <c r="K23" s="340">
        <f t="shared" si="17"/>
        <v>3.9600003960000407E-2</v>
      </c>
    </row>
    <row r="24" spans="1:11" ht="15.75" thickBot="1" x14ac:dyDescent="0.3">
      <c r="A24" s="328"/>
      <c r="B24" s="278" t="s">
        <v>79</v>
      </c>
      <c r="C24" s="157">
        <v>1111111</v>
      </c>
      <c r="D24" s="314">
        <v>5000</v>
      </c>
      <c r="E24" s="339">
        <f t="shared" si="13"/>
        <v>222.22219999999999</v>
      </c>
      <c r="F24" s="157">
        <v>1155111</v>
      </c>
      <c r="G24" s="314">
        <v>5000</v>
      </c>
      <c r="H24" s="339">
        <f t="shared" si="14"/>
        <v>231.0222</v>
      </c>
      <c r="I24" s="341">
        <f t="shared" si="15"/>
        <v>3.9600003960000407E-2</v>
      </c>
      <c r="J24" s="342">
        <f t="shared" si="16"/>
        <v>0</v>
      </c>
      <c r="K24" s="343">
        <f t="shared" si="17"/>
        <v>3.9600003960000407E-2</v>
      </c>
    </row>
    <row r="25" spans="1:11" x14ac:dyDescent="0.25">
      <c r="A25" s="9"/>
      <c r="B25" s="31"/>
      <c r="C25" s="320"/>
      <c r="D25" s="64"/>
      <c r="E25" s="180"/>
      <c r="F25" s="320"/>
      <c r="G25" s="64"/>
      <c r="H25" s="180"/>
      <c r="I25" s="179"/>
      <c r="J25" s="179"/>
      <c r="K25" s="179"/>
    </row>
    <row r="26" spans="1:11" x14ac:dyDescent="0.25">
      <c r="A26" s="19" t="s">
        <v>7</v>
      </c>
      <c r="C26" s="21"/>
      <c r="D26" s="21"/>
      <c r="E26" s="21"/>
      <c r="F26" s="21"/>
      <c r="G26" s="21"/>
      <c r="H26" s="21"/>
    </row>
    <row r="27" spans="1:11" x14ac:dyDescent="0.25">
      <c r="B27" s="19"/>
      <c r="C27" s="21"/>
      <c r="D27" s="21"/>
      <c r="E27" s="21"/>
      <c r="F27" s="21"/>
      <c r="G27" s="21"/>
      <c r="H27" s="21"/>
    </row>
    <row r="28" spans="1:11" x14ac:dyDescent="0.25">
      <c r="B28" s="19"/>
      <c r="C28" s="21"/>
      <c r="D28" s="21"/>
      <c r="E28" s="21"/>
      <c r="F28" s="21"/>
      <c r="G28" s="21"/>
      <c r="H28" s="21"/>
    </row>
    <row r="29" spans="1:11" x14ac:dyDescent="0.25">
      <c r="A29" s="19"/>
      <c r="B29" s="19"/>
      <c r="C29" s="21"/>
      <c r="D29" s="21"/>
      <c r="E29" s="21"/>
      <c r="F29" s="21"/>
      <c r="G29" s="21"/>
      <c r="H29" s="21"/>
    </row>
    <row r="30" spans="1:11" x14ac:dyDescent="0.25">
      <c r="C30" s="13"/>
      <c r="D30" s="13"/>
      <c r="E30" s="13"/>
      <c r="F30" s="21"/>
      <c r="G30" s="21"/>
      <c r="H30" s="21"/>
    </row>
    <row r="31" spans="1:11" x14ac:dyDescent="0.25">
      <c r="C31" s="13"/>
      <c r="D31" s="13"/>
      <c r="E31" s="13"/>
    </row>
    <row r="32" spans="1:11" x14ac:dyDescent="0.25">
      <c r="C32" s="13"/>
      <c r="D32" s="13"/>
      <c r="E32" s="13"/>
    </row>
    <row r="33" spans="3:5" x14ac:dyDescent="0.25">
      <c r="C33" s="13"/>
      <c r="D33" s="13"/>
      <c r="E33" s="13"/>
    </row>
  </sheetData>
  <mergeCells count="3">
    <mergeCell ref="C3:E3"/>
    <mergeCell ref="F3:H3"/>
    <mergeCell ref="I3:K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F1F4A4E79ADC45A1845454F2CE263F" ma:contentTypeVersion="4" ma:contentTypeDescription="Create a new document." ma:contentTypeScope="" ma:versionID="06e3ba17e6d1a496901100f9a00d3a20">
  <xsd:schema xmlns:xsd="http://www.w3.org/2001/XMLSchema" xmlns:xs="http://www.w3.org/2001/XMLSchema" xmlns:p="http://schemas.microsoft.com/office/2006/metadata/properties" xmlns:ns2="c39e3a11-b124-4187-a0f6-296d8bd74387" xmlns:ns3="d29a8555-db37-4257-91ea-e6d336cdedf2" targetNamespace="http://schemas.microsoft.com/office/2006/metadata/properties" ma:root="true" ma:fieldsID="94271862ada89de49815ac57a679cb1a" ns2:_="" ns3:_="">
    <xsd:import namespace="c39e3a11-b124-4187-a0f6-296d8bd74387"/>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e3a11-b124-4187-a0f6-296d8bd743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9a8555-db37-4257-91ea-e6d336cdedf2">
      <UserInfo>
        <DisplayName>Megan Burns</DisplayName>
        <AccountId>17</AccountId>
        <AccountType/>
      </UserInfo>
      <UserInfo>
        <DisplayName>Aron Boros</DisplayName>
        <AccountId>18</AccountId>
        <AccountType/>
      </UserInfo>
      <UserInfo>
        <DisplayName>Michael Bailit</DisplayName>
        <AccountId>22</AccountId>
        <AccountType/>
      </UserInfo>
      <UserInfo>
        <DisplayName>Justine Zayhowski</DisplayName>
        <AccountId>2633</AccountId>
        <AccountType/>
      </UserInfo>
    </SharedWithUsers>
  </documentManagement>
</p:properties>
</file>

<file path=customXml/itemProps1.xml><?xml version="1.0" encoding="utf-8"?>
<ds:datastoreItem xmlns:ds="http://schemas.openxmlformats.org/officeDocument/2006/customXml" ds:itemID="{E6EB1083-E7B7-4EBD-B034-24A0CC7EDA4E}">
  <ds:schemaRefs>
    <ds:schemaRef ds:uri="http://schemas.microsoft.com/sharepoint/v3/contenttype/forms"/>
  </ds:schemaRefs>
</ds:datastoreItem>
</file>

<file path=customXml/itemProps2.xml><?xml version="1.0" encoding="utf-8"?>
<ds:datastoreItem xmlns:ds="http://schemas.openxmlformats.org/officeDocument/2006/customXml" ds:itemID="{6093F1C9-B1F8-423A-B960-2D9992679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e3a11-b124-4187-a0f6-296d8bd74387"/>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BB9A3F-0059-415D-BE39-892A0EFD60FB}">
  <ds:schemaRefs>
    <ds:schemaRef ds:uri="http://purl.org/dc/dcmitype/"/>
    <ds:schemaRef ds:uri="http://schemas.microsoft.com/office/infopath/2007/PartnerControls"/>
    <ds:schemaRef ds:uri="c39e3a11-b124-4187-a0f6-296d8bd74387"/>
    <ds:schemaRef ds:uri="d29a8555-db37-4257-91ea-e6d336cdedf2"/>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THCE Trends</vt:lpstr>
      <vt:lpstr>2. THCE Components</vt:lpstr>
      <vt:lpstr>3. Public Coverage</vt:lpstr>
      <vt:lpstr>4.  Insurer Submitted Data</vt:lpstr>
      <vt:lpstr>5.  Provider Level Data (TME)</vt:lpstr>
      <vt:lpstr>6. NCPHI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dc:creator>
  <cp:keywords/>
  <dc:description/>
  <cp:lastModifiedBy>Administrator</cp:lastModifiedBy>
  <cp:revision/>
  <dcterms:created xsi:type="dcterms:W3CDTF">2014-07-16T13:23:01Z</dcterms:created>
  <dcterms:modified xsi:type="dcterms:W3CDTF">2019-02-06T19:48:43Z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0x0101007CF1F4A4E79ADC45A1845454F2CE263F</vt:lpwstr>
  </property>
  <property fmtid="{D5CDD505-2E9C-101B-9397-08002B2CF9AE}" pid="3" name="AuthorIds_UIVersion_512">
    <vt:lpwstr>17</vt:lpwstr>
  </property>
  <property fmtid="{D5CDD505-2E9C-101B-9397-08002B2CF9AE}" pid="4" name="AuthorIds_UIVersion_1536">
    <vt:lpwstr>22</vt:lpwstr>
  </property>
</Properties>
</file>